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1- Website Postings\Plant Services\"/>
    </mc:Choice>
  </mc:AlternateContent>
  <bookViews>
    <workbookView xWindow="0" yWindow="0" windowWidth="21570" windowHeight="7980" tabRatio="801"/>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externalReferences>
    <externalReference r:id="rId7"/>
  </externalReferences>
  <definedNames>
    <definedName name="_xlnm._FilterDatabase" localSheetId="4" hidden="1">'5. School Level Worksheet'!$K$6:$N$19</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3" i="2" l="1"/>
  <c r="K19" i="2" l="1"/>
  <c r="M19" i="2"/>
  <c r="L19" i="2"/>
  <c r="F18" i="2"/>
  <c r="E18" i="2"/>
  <c r="C18" i="2" s="1"/>
  <c r="C19" i="2" l="1"/>
  <c r="D7" i="4"/>
  <c r="C26" i="2" l="1"/>
  <c r="F16" i="4" l="1"/>
  <c r="I16" i="4"/>
  <c r="I15" i="4"/>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1" i="4" l="1"/>
  <c r="F13" i="4"/>
  <c r="F10" i="4"/>
  <c r="F15" i="4"/>
  <c r="F14" i="4"/>
  <c r="F12" i="4"/>
</calcChain>
</file>

<file path=xl/sharedStrings.xml><?xml version="1.0" encoding="utf-8"?>
<sst xmlns="http://schemas.openxmlformats.org/spreadsheetml/2006/main" count="430" uniqueCount="212">
  <si>
    <t>Ventilation</t>
  </si>
  <si>
    <t>School Name</t>
  </si>
  <si>
    <t>Name of School Facility</t>
  </si>
  <si>
    <t>Building ID</t>
  </si>
  <si>
    <t>Type of School Facility Ventilation</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</si>
  <si>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</si>
  <si>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</si>
  <si>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</si>
  <si>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</si>
  <si>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</si>
  <si>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</si>
  <si>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</si>
  <si>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</si>
  <si>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</si>
  <si>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</si>
  <si>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</si>
  <si>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</si>
  <si>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</si>
  <si>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</si>
  <si>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</si>
  <si>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</si>
  <si>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</si>
  <si>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</si>
  <si>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</si>
  <si>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</si>
  <si>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</si>
  <si>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</si>
  <si>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</si>
  <si>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</si>
  <si>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</si>
  <si>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</si>
  <si>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</si>
  <si>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</si>
  <si>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</si>
  <si>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</si>
  <si>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</si>
  <si>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</si>
  <si>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</si>
  <si>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</si>
  <si>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</si>
  <si>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</si>
  <si>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</si>
  <si>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</si>
  <si>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</si>
  <si>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</si>
  <si>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</si>
  <si>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</si>
  <si>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</si>
  <si>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</si>
  <si>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</si>
  <si>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</si>
  <si>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</si>
  <si>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</si>
  <si>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</si>
  <si>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</si>
  <si>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</si>
  <si>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</si>
  <si>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</si>
  <si>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</si>
  <si>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</si>
  <si>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</si>
  <si>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</si>
  <si>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</si>
  <si>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</si>
  <si>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</si>
  <si>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</si>
  <si>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</si>
  <si>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</si>
  <si>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</si>
  <si>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</si>
  <si>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</si>
  <si>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</si>
  <si>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</si>
  <si>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</si>
  <si>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</si>
  <si>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</si>
  <si>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</si>
  <si>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</si>
  <si>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</si>
  <si>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</si>
  <si>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</si>
  <si>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</si>
  <si>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</si>
  <si>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</si>
  <si>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</si>
  <si>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</si>
  <si>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</si>
  <si>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</si>
  <si>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</si>
  <si>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</si>
  <si>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</si>
  <si>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</si>
  <si>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</si>
  <si>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</si>
  <si>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</si>
  <si>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</si>
  <si>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</si>
  <si>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</si>
  <si>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</si>
  <si>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</si>
  <si>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</si>
  <si>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</si>
  <si>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</si>
  <si>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</si>
  <si>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</si>
  <si>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</si>
  <si>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</si>
  <si>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</si>
  <si>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</si>
  <si>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</si>
  <si>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</si>
  <si>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</si>
  <si>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</si>
  <si>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</si>
  <si>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</si>
  <si>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</si>
  <si>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</si>
  <si>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</si>
  <si>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</si>
  <si>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</si>
  <si>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</si>
  <si>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</si>
  <si>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</si>
  <si>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</si>
  <si>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</si>
  <si>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</si>
  <si>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</si>
  <si>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</si>
  <si>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</si>
  <si>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</si>
  <si>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</si>
  <si>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</si>
  <si>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</si>
  <si>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</si>
  <si>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</si>
  <si>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</si>
  <si>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</si>
  <si>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</si>
  <si>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</si>
  <si>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</si>
  <si>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</si>
  <si>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</si>
  <si>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</si>
  <si>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</si>
  <si>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</si>
  <si>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</si>
  <si>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</si>
  <si>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</si>
  <si>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</si>
  <si>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</si>
  <si>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</si>
  <si>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Geraldton Comp Secondary School</t>
  </si>
  <si>
    <t>8223-1</t>
  </si>
  <si>
    <t>Nipigon Red Rock DHS</t>
  </si>
  <si>
    <t>8315-1</t>
  </si>
  <si>
    <t>Beardmore PS</t>
  </si>
  <si>
    <t>8224-1</t>
  </si>
  <si>
    <t>Dorion PS</t>
  </si>
  <si>
    <t>5689-1</t>
  </si>
  <si>
    <t>George O'Neill PS</t>
  </si>
  <si>
    <t>6354-1</t>
  </si>
  <si>
    <t>Lake Superior HS</t>
  </si>
  <si>
    <t>8363-1</t>
  </si>
  <si>
    <t>Manitouwadge HS</t>
  </si>
  <si>
    <t>11050-1</t>
  </si>
  <si>
    <t>Manitouwadge PS (Perpetual lease to DSB#57)</t>
  </si>
  <si>
    <t>5011-1</t>
  </si>
  <si>
    <t>Marathon HS (Perpetual lease to DSB#57)</t>
  </si>
  <si>
    <t>5013-1</t>
  </si>
  <si>
    <t>Margaret Twomey PS</t>
  </si>
  <si>
    <t>6235-1</t>
  </si>
  <si>
    <t>Marjorie Mills PS</t>
  </si>
  <si>
    <t>8731-1</t>
  </si>
  <si>
    <t>Nakina Public School</t>
  </si>
  <si>
    <t>12192-1</t>
  </si>
  <si>
    <t>Schreiber PS</t>
  </si>
  <si>
    <t>6646-1</t>
  </si>
  <si>
    <t>Terrace Bay PS</t>
  </si>
  <si>
    <t>6766-1</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</si>
  <si>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</si>
  <si>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</si>
  <si>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</si>
  <si>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</si>
  <si>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</si>
  <si>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</si>
  <si>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</si>
  <si>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</si>
  <si>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</si>
  <si>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</si>
  <si>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</si>
  <si>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</si>
  <si>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</si>
  <si>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</si>
  <si>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</si>
  <si>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</si>
  <si>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</si>
  <si>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</si>
  <si>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</si>
  <si>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</si>
  <si>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</si>
  <si>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</si>
  <si>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</si>
  <si>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</si>
  <si>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</si>
  <si>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</si>
  <si>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</si>
  <si>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</si>
  <si>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</si>
  <si>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 xml:space="preserve">Upgrades HVAC systems </t>
  </si>
  <si>
    <t xml:space="preserve">Enhance Preventative Maintenance, Testing, Commissioning Ventilation systems for all SGDSB Facilities </t>
  </si>
  <si>
    <t xml:space="preserve">Increase air filtration and UV light disinfecting equipment </t>
  </si>
  <si>
    <t xml:space="preserve">Programming Building Automation Systems to remotely monitor HVAC (Heating, Ventilation, Air Conditioning) equipment, CO2 levels, VFD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</si>
</sst>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Red]\-&quot;$&quot;#,##0"/>
    <numFmt numFmtId="165" formatCode="&quot;$&quot;#,##0.00;[Red]\-&quot;$&quot;#,##0.00"/>
    <numFmt numFmtId="166" formatCode="_-* #,##0.00_-;\-* #,##0.00_-;_-* &quot;-&quot;??_-;_-@_-"/>
    <numFmt numFmtId="167" formatCode="&quot;$&quot;#,##0.0&quot;M&quot;"/>
    <numFmt numFmtId="168" formatCode="_-* #,##0_-;\-* #,##0_-;_-* &quot;-&quot;??_-;_-@_-"/>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6" fontId="12" fillId="0" borderId="0" applyFont="0" applyFill="0" applyBorder="0" applyAlignment="0" applyProtection="0"/>
    <xf numFmtId="9" fontId="12" fillId="0" borderId="0" applyFont="0" applyFill="0" applyBorder="0" applyAlignment="0" applyProtection="0"/>
  </cellStyleXfs>
  <cellXfs count="130">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164" fontId="0" fillId="9" borderId="2" xfId="0" applyNumberFormat="1" applyFill="1" applyBorder="1" applyAlignment="1">
      <alignment horizontal="center" vertical="center" wrapText="1"/>
    </xf>
    <xf numFmtId="165"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167" fontId="13" fillId="8" borderId="6" xfId="2" applyNumberFormat="1" applyAlignment="1">
      <alignment vertical="center"/>
    </xf>
    <xf numFmtId="0" fontId="6" fillId="0" borderId="0" xfId="0" applyFont="1" applyAlignment="1">
      <alignment vertical="top"/>
    </xf>
    <xf numFmtId="165"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8" fontId="0" fillId="0" borderId="0" xfId="4" applyNumberFormat="1" applyFont="1" applyAlignment="1">
      <alignment vertical="center" wrapText="1"/>
    </xf>
    <xf numFmtId="165"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8"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8"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4">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55564</xdr:rowOff>
    </xdr:from>
    <xdr:to>
      <xdr:col>6</xdr:col>
      <xdr:colOff>690560</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xmlns="" val="1"/>
            </a:ext>
          </a:extLst>
        </xdr:cNvPr>
        <xdr:cNvGrpSpPr/>
      </xdr:nvGrpSpPr>
      <xdr:grpSpPr>
        <a:xfrm>
          <a:off x="2379118" y="255589"/>
          <a:ext cx="4521742" cy="670717"/>
          <a:chOff x="2336185" y="239714"/>
          <a:chExt cx="4273551"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699820" y="239714"/>
            <a:ext cx="3570908"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Superior-Greenstone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8124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xmlns=""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xmlns=""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xmlns=""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xmlns=""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Upgrades HVAC systems </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Programming Building Automation Systems to remotely monitor HVAC (Heating, Ventilation, Air Conditioning) equipment, CO2 levels, VFD </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Enhance Preventative Maintenance, Testing, Commissioning Ventilation systems for all SGDSB Facilities </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Increase air filtration and UV light disinfecting equipment </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xmlns=""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5</xdr:col>
      <xdr:colOff>361950</xdr:colOff>
      <xdr:row>0</xdr:row>
      <xdr:rowOff>123825</xdr:rowOff>
    </xdr:from>
    <xdr:to>
      <xdr:col>9</xdr:col>
      <xdr:colOff>438150</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3219450" y="123825"/>
          <a:ext cx="2933700" cy="4191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Superior-Greenstone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xmlns=""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$3.0M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xmlns=""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$2.0M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xmlns=""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xmlns="" val="1"/>
            </a:ext>
          </a:extLst>
        </xdr:cNvPr>
        <xdr:cNvGrpSpPr/>
      </xdr:nvGrpSpPr>
      <xdr:grpSpPr>
        <a:xfrm>
          <a:off x="704850" y="2924175"/>
          <a:ext cx="3898900" cy="47307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26</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xmlns="" val="1"/>
            </a:ext>
          </a:extLst>
        </xdr:cNvPr>
        <xdr:cNvGrpSpPr/>
      </xdr:nvGrpSpPr>
      <xdr:grpSpPr>
        <a:xfrm>
          <a:off x="5166280" y="2922587"/>
          <a:ext cx="4331730"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21</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14</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xmlns="" val="1"/>
            </a:ext>
          </a:extLst>
        </xdr:cNvPr>
        <xdr:cNvGrpSpPr/>
      </xdr:nvGrpSpPr>
      <xdr:grpSpPr>
        <a:xfrm>
          <a:off x="5161471" y="3489850"/>
          <a:ext cx="4211129" cy="46660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12</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58</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133350</xdr:colOff>
      <xdr:row>19</xdr:row>
      <xdr:rowOff>47625</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276725" y="3495675"/>
          <a:ext cx="457200" cy="257175"/>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86%</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xmlns=""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Superior-Greenstone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aris\AppData\Local\Microsoft\Windows\INetCache\Content.Outlook\FQW3XCNK\6B%20-%20Ventilation%20Report%20Sept%20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oard Ventilation Strategy"/>
      <sheetName val="2. Board Level Investments"/>
      <sheetName val="3. School Dashboard"/>
      <sheetName val="4. Board Level Worksheet"/>
      <sheetName val="5. School Level Worksheet"/>
      <sheetName val="Funding Tables"/>
      <sheetName val="6B - Ventilation Report Sept 20"/>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id="1" name="Table1" displayName="Table1" ref="A5:K19" totalsRowShown="0" headerRowDxfId="13" dataDxfId="12">
  <autoFilter ref="A5:K19"/>
  <sortState ref="A6:K19">
    <sortCondition ref="A5:A19"/>
  </sortState>
  <tableColumns count="11">
    <tableColumn id="1" name="Name of School Facility"/>
    <tableColumn id="2" name="Building ID"/>
    <tableColumn id="3" name="Type of School Facility Ventilation" dataDxfId="11"/>
    <tableColumn id="4" name="Ventilation assessed " dataDxfId="10"/>
    <tableColumn id="5" name="Running ventilation systems longer" dataDxfId="9"/>
    <tableColumn id="6" name="Higher grade filters installed" dataDxfId="8"/>
    <tableColumn id="7" name="Increased frequency of filter changes" dataDxfId="7"/>
    <tableColumn id="8" name="Increased fresh air intake (windows and/or mechanical ventilation systems)" dataDxfId="6"/>
    <tableColumn id="10" name="HEPA units deployed in portables, as needed " dataDxfId="5"/>
    <tableColumn id="11" name="Standalone HEPA filter units in place" dataDxfId="4"/>
    <tableColumn id="12" name="Board ID" dataDxfId="3"/>
  </tableColumns>
  <tableStyleInfo name="TableStyleMedium2" showFirstColumn="0" showLastColumn="0" showRowStripes="0" showColumnStripes="0"/>
</table>
</file>

<file path=xl/tables/table2.xml><?xml version="1.0" encoding="utf-8"?>
<table xmlns="http://schemas.openxmlformats.org/spreadsheetml/2006/main" id="3" name="HVAC_Type" displayName="HVAC_Type" ref="AB2:AB5" totalsRowShown="0" headerRowDxfId="2" dataDxfId="1">
  <autoFilter ref="AB2:AB5"/>
  <tableColumns count="1">
    <tableColumn id="1"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I73"/>
  <sheetViews>
    <sheetView showGridLines="0" showRowColHeaders="0" tabSelected="1" zoomScaleNormal="100" workbookViewId="0">
      <selection activeCell="B9" sqref="B9"/>
    </sheetView>
  </sheetViews>
  <sheetFormatPr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71" t="s">
        <v>130</v>
      </c>
    </row>
    <row r="2" spans="1:8" ht="60.75" customHeight="1" x14ac:dyDescent="0.25">
      <c r="B2" s="103"/>
      <c r="C2" s="103"/>
      <c r="D2" s="103"/>
      <c r="E2" s="103"/>
      <c r="F2" s="103"/>
      <c r="G2" s="103"/>
      <c r="H2" s="103"/>
    </row>
    <row r="3" spans="1:8" ht="15" customHeight="1" x14ac:dyDescent="0.25">
      <c r="A3" s="67"/>
    </row>
    <row r="4" spans="1:8" ht="39.950000000000003" customHeight="1" x14ac:dyDescent="0.25">
      <c r="B4" s="104" t="s">
        <v>181</v>
      </c>
      <c r="C4" s="104"/>
      <c r="D4" s="104"/>
      <c r="E4" s="104"/>
      <c r="F4" s="104"/>
      <c r="G4" s="104"/>
      <c r="H4" s="104"/>
    </row>
    <row r="5" spans="1:8" ht="39.950000000000003" customHeight="1" x14ac:dyDescent="0.25">
      <c r="B5" s="104"/>
      <c r="C5" s="104"/>
      <c r="D5" s="104"/>
      <c r="E5" s="104"/>
      <c r="F5" s="104"/>
      <c r="G5" s="104"/>
      <c r="H5" s="104"/>
    </row>
    <row r="6" spans="1:8" ht="5.0999999999999996" customHeight="1" x14ac:dyDescent="0.25"/>
    <row r="7" spans="1:8" ht="45.95" customHeight="1" x14ac:dyDescent="0.25">
      <c r="A7" s="68"/>
      <c r="B7" s="69"/>
      <c r="C7" s="105"/>
      <c r="D7" s="105"/>
      <c r="E7" s="105"/>
      <c r="F7" s="105"/>
      <c r="G7" s="105"/>
    </row>
    <row r="8" spans="1:8" x14ac:dyDescent="0.25">
      <c r="A8" s="69"/>
      <c r="B8" s="69"/>
    </row>
    <row r="9" spans="1:8" x14ac:dyDescent="0.25">
      <c r="A9" s="69"/>
      <c r="B9" s="69"/>
    </row>
    <row r="10" spans="1:8" x14ac:dyDescent="0.25">
      <c r="A10" s="69"/>
      <c r="B10" s="69"/>
    </row>
    <row r="11" spans="1:8" x14ac:dyDescent="0.25">
      <c r="A11" s="68"/>
      <c r="B11" s="69"/>
    </row>
    <row r="12" spans="1:8" x14ac:dyDescent="0.25">
      <c r="A12" s="69"/>
      <c r="B12" s="69"/>
    </row>
    <row r="13" spans="1:8" x14ac:dyDescent="0.25">
      <c r="A13" s="69"/>
      <c r="B13" s="69"/>
    </row>
    <row r="14" spans="1:8" x14ac:dyDescent="0.25">
      <c r="A14" s="69"/>
      <c r="B14" s="69"/>
    </row>
    <row r="15" spans="1:8" x14ac:dyDescent="0.25">
      <c r="A15" s="69"/>
      <c r="B15" s="69"/>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sheetProtection algorithmName="SHA-512" hashValue="Z72gNMypLhl4IfXmyGTGhgCdEVQZMgi4xXPcPXZ0hmvjO9i7mSF2fIGcEnphvNjMCinvcjvD/WBCtvqmHBc6bQ==" saltValue="/JwPTvsRYA/OTzDKKn6Mww==" spinCount="100000" sheet="1" objects="1" scenarios="1"/>
  <mergeCells count="3">
    <mergeCell ref="B2:H2"/>
    <mergeCell ref="B4:H5"/>
    <mergeCell ref="C7:G7"/>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499984740745262"/>
    <pageSetUpPr fitToPage="1"/>
  </sheetPr>
  <dimension ref="A1:XFC41"/>
  <sheetViews>
    <sheetView zoomScaleNormal="100" workbookViewId="0">
      <selection activeCell="A5" sqref="A5:B16"/>
    </sheetView>
  </sheetViews>
  <sheetFormatPr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71" t="s">
        <v>148</v>
      </c>
    </row>
    <row r="2" spans="1:2" ht="15.75" x14ac:dyDescent="0.25">
      <c r="A2" s="70"/>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6"/>
      <c r="C33" s="106"/>
      <c r="D33" s="106"/>
      <c r="E33" s="106"/>
      <c r="F33" s="106"/>
      <c r="G33" s="106"/>
      <c r="H33" s="106"/>
      <c r="I33" s="106"/>
      <c r="J33" s="106"/>
      <c r="K33" s="106"/>
      <c r="L33" s="106"/>
      <c r="M33" s="106"/>
      <c r="N33" s="106"/>
    </row>
    <row r="34" spans="2:14" hidden="1" x14ac:dyDescent="0.25"/>
    <row r="35" spans="2:14" hidden="1" x14ac:dyDescent="0.25"/>
    <row r="36" spans="2:14" hidden="1" x14ac:dyDescent="0.25"/>
    <row r="37" spans="2:14" hidden="1" x14ac:dyDescent="0.25"/>
    <row r="38" spans="2:14" hidden="1" x14ac:dyDescent="0.25"/>
    <row r="39" spans="2:14" hidden="1" x14ac:dyDescent="0.25"/>
    <row r="40" spans="2:14" hidden="1" x14ac:dyDescent="0.25"/>
    <row r="41" spans="2:14" hidden="1" x14ac:dyDescent="0.25"/>
  </sheetData>
  <sheetProtection algorithmName="SHA-512" hashValue="sLH2JgCrU94/5B6GqjpUb3aB1CVHmf7XIuU1CGR0C/g86v9HmELzkvFjXyptwk1wAnsqN23ySyvJBvMeqIcZvg==" saltValue="16PulAcxN7InOyaql8W6wg==" spinCount="100000" sheet="1" objects="1" scenarios="1"/>
  <mergeCells count="1">
    <mergeCell ref="B33:N33"/>
  </mergeCells>
  <pageMargins left="0.7" right="0.7" top="0.75" bottom="0.75" header="0.3" footer="0.3"/>
  <pageSetup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XFC26"/>
  <sheetViews>
    <sheetView showGridLines="0" showRowColHeaders="0" zoomScaleNormal="100" workbookViewId="0">
      <selection activeCell="D5" sqref="D5"/>
    </sheetView>
  </sheetViews>
  <sheetFormatPr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12.7109375" style="1" customWidth="1"/>
    <col min="7" max="7" width="6.4257812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71" t="s">
        <v>149</v>
      </c>
    </row>
    <row r="2" spans="1:9" s="2" customFormat="1" ht="53.1" customHeight="1" x14ac:dyDescent="0.25">
      <c r="A2" s="70"/>
      <c r="B2" s="111"/>
      <c r="C2" s="111"/>
      <c r="D2" s="111"/>
      <c r="E2" s="111"/>
      <c r="F2" s="111"/>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12" t="s">
        <v>1</v>
      </c>
      <c r="C5" s="113"/>
      <c r="D5" s="102" t="s">
        <v>155</v>
      </c>
      <c r="E5" s="3"/>
      <c r="F5" s="4"/>
      <c r="H5" s="12"/>
    </row>
    <row r="6" spans="1:9" s="2" customFormat="1" ht="6.75" customHeight="1" x14ac:dyDescent="0.25">
      <c r="A6" s="1"/>
      <c r="B6" s="1"/>
      <c r="C6" s="1"/>
      <c r="D6" s="1"/>
      <c r="E6" s="1"/>
      <c r="F6" s="1"/>
    </row>
    <row r="7" spans="1:9" s="2" customFormat="1" ht="24.95" customHeight="1" x14ac:dyDescent="0.25">
      <c r="A7" s="1"/>
      <c r="B7" s="6" t="s">
        <v>180</v>
      </c>
      <c r="C7" s="7"/>
      <c r="D7" s="5" t="str">
        <f>INDEX(Table1[Type of School Facility Ventilation],MATCH('3. School Dashboard'!D5,Table1[Name of School Facility],0),1)</f>
        <v>Mechanical Ventilation</v>
      </c>
      <c r="E7" s="18"/>
      <c r="F7" s="9"/>
    </row>
    <row r="8" spans="1:9" s="2" customFormat="1" ht="12.6" customHeight="1" x14ac:dyDescent="0.25">
      <c r="A8" s="1"/>
      <c r="B8" s="1"/>
      <c r="C8" s="1"/>
      <c r="D8" s="1"/>
      <c r="E8" s="1"/>
      <c r="F8" s="1"/>
    </row>
    <row r="9" spans="1:9" s="2" customFormat="1" ht="27" customHeight="1" x14ac:dyDescent="0.25">
      <c r="A9" s="1"/>
      <c r="B9" s="112" t="s">
        <v>184</v>
      </c>
      <c r="C9" s="113"/>
      <c r="D9" s="113"/>
      <c r="E9" s="113"/>
      <c r="F9" s="114"/>
    </row>
    <row r="10" spans="1:9" s="2" customFormat="1" ht="18" customHeight="1" x14ac:dyDescent="0.25">
      <c r="A10" s="1"/>
      <c r="B10" s="115" t="s">
        <v>145</v>
      </c>
      <c r="C10" s="116"/>
      <c r="D10" s="116"/>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25">
      <c r="A11" s="1"/>
      <c r="B11" s="115" t="s">
        <v>141</v>
      </c>
      <c r="C11" s="116"/>
      <c r="D11" s="116"/>
      <c r="E11" s="46" t="str">
        <f>IF(AND(I11="NA", $D$7="Non-Mechanical Ventilation (Natural Ventilation / Exhaust Only)"),"Not Applicable", "")</f>
        <v/>
      </c>
      <c r="F11" s="8">
        <f>IF($I11="NA",-1,IF(I11="Yes",1,0))</f>
        <v>1</v>
      </c>
      <c r="I11" s="45" t="str">
        <f>INDEX(Table1[Running ventilation systems longer],MATCH('3. School Dashboard'!$D$5,Table1[Name of School Facility],0))</f>
        <v>Yes</v>
      </c>
    </row>
    <row r="12" spans="1:9" s="2" customFormat="1" ht="18" customHeight="1" x14ac:dyDescent="0.25">
      <c r="A12" s="1"/>
      <c r="B12" s="109" t="s">
        <v>6</v>
      </c>
      <c r="C12" s="110"/>
      <c r="D12" s="110"/>
      <c r="E12" s="46" t="str">
        <f>IF(AND(I12="NA", $D$7="Non-Mechanical Ventilation (Natural Ventilation / Exhaust Only)"),"Not Applicable", "")</f>
        <v/>
      </c>
      <c r="F12" s="8">
        <f>IF($I12="NA",-1,IF(I12="Yes",1,0))</f>
        <v>1</v>
      </c>
      <c r="I12" s="45" t="str">
        <f>INDEX(Table1[Higher grade filters installed],MATCH('3. School Dashboard'!$D$5,Table1[Name of School Facility],0))</f>
        <v>Yes</v>
      </c>
    </row>
    <row r="13" spans="1:9" s="2" customFormat="1" ht="18" customHeight="1" x14ac:dyDescent="0.25">
      <c r="A13" s="1"/>
      <c r="B13" s="109" t="s">
        <v>182</v>
      </c>
      <c r="C13" s="110"/>
      <c r="D13" s="110"/>
      <c r="E13" s="46" t="str">
        <f>IF(AND(I13="NA", $D$7="Non-Mechanical Ventilation (Natural Ventilation / Exhaust Only)"),"Not Applicable", "")</f>
        <v/>
      </c>
      <c r="F13" s="8">
        <f>IF(I13="NA",-1,IF(I13="Yes",1,0))</f>
        <v>1</v>
      </c>
      <c r="I13" s="45" t="str">
        <f>INDEX(Table1[Increased frequency of filter changes],MATCH('3. School Dashboard'!$D$5,Table1[Name of School Facility],0))</f>
        <v>Yes</v>
      </c>
    </row>
    <row r="14" spans="1:9" ht="18" customHeight="1" x14ac:dyDescent="0.25">
      <c r="B14" s="109" t="s">
        <v>183</v>
      </c>
      <c r="C14" s="110"/>
      <c r="D14" s="110"/>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25">
      <c r="B15" s="109" t="s">
        <v>187</v>
      </c>
      <c r="C15" s="110"/>
      <c r="D15" s="110"/>
      <c r="E15" s="46" t="str">
        <f>IF(I15="NA", "Not Applicable", "")</f>
        <v>Not Applicable</v>
      </c>
      <c r="F15" s="81">
        <f>IF(I15="NA",-1,IF(I15="Yes",1,0))</f>
        <v>-1</v>
      </c>
      <c r="G15" s="10"/>
      <c r="I15" s="45" t="str">
        <f>INDEX(Table1[HEPA units deployed in portables, as needed ],MATCH('3. School Dashboard'!$D$5,Table1[Name of School Facility],0))</f>
        <v>NA</v>
      </c>
    </row>
    <row r="16" spans="1:9" ht="18" customHeight="1" x14ac:dyDescent="0.25">
      <c r="B16" s="107" t="s">
        <v>7</v>
      </c>
      <c r="C16" s="108"/>
      <c r="D16" s="108"/>
      <c r="E16" s="108"/>
      <c r="F16" s="84">
        <f>INDEX(Table1[Standalone HEPA filter units in place],MATCH('3. School Dashboard'!$D$5,Table1[Name of School Facility],0))</f>
        <v>1</v>
      </c>
      <c r="G16" s="11"/>
      <c r="I16" s="45">
        <f>INDEX(Table1[Standalone HEPA filter units in place],MATCH('3. School Dashboard'!$D$5,Table1[Name of School Facility],0))</f>
        <v>1</v>
      </c>
    </row>
    <row r="17" spans="2:2" ht="27" customHeight="1" x14ac:dyDescent="0.25">
      <c r="B17" s="90" t="s">
        <v>185</v>
      </c>
    </row>
    <row r="18" spans="2:2" x14ac:dyDescent="0.25">
      <c r="B18" s="91" t="s">
        <v>186</v>
      </c>
    </row>
    <row r="19" spans="2:2" hidden="1" x14ac:dyDescent="0.25"/>
    <row r="20" spans="2:2" hidden="1" x14ac:dyDescent="0.25"/>
    <row r="21" spans="2:2" hidden="1" x14ac:dyDescent="0.25"/>
    <row r="22" spans="2:2" hidden="1" x14ac:dyDescent="0.25"/>
    <row r="23" spans="2:2" hidden="1" x14ac:dyDescent="0.25"/>
    <row r="24" spans="2:2" hidden="1" x14ac:dyDescent="0.25"/>
    <row r="25" spans="2:2" hidden="1" x14ac:dyDescent="0.25"/>
    <row r="26" spans="2:2" ht="3.95" hidden="1" customHeight="1" x14ac:dyDescent="0.25"/>
  </sheetData>
  <sheetProtection algorithmName="SHA-512" hashValue="DZkuFhdegRcPmIQOJNZeaFZACOrceSrCXPvUWT9qrtHx9QxgnXNFx4jXsmu04gx2MnaxaUL1I9SYOkL/3DlPrw==" saltValue="CQwxh+6uP7PNuGE28a5OsQ==" spinCount="100000" sheet="1" objects="1" scenarios="1" selectLockedCells="1"/>
  <mergeCells count="10">
    <mergeCell ref="B2:F2"/>
    <mergeCell ref="B5:C5"/>
    <mergeCell ref="B9:F9"/>
    <mergeCell ref="B10:D10"/>
    <mergeCell ref="B11:D11"/>
    <mergeCell ref="B16:E16"/>
    <mergeCell ref="B12:D12"/>
    <mergeCell ref="B13:D13"/>
    <mergeCell ref="B14:D14"/>
    <mergeCell ref="B15:D15"/>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formula1>School_Name</formula1>
    </dataValidation>
  </dataValidations>
  <pageMargins left="0.7" right="0.7" top="0.75" bottom="0.75" header="0.3" footer="0.3"/>
  <pageSetup scale="8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79998168889431442"/>
    <pageSetUpPr fitToPage="1"/>
  </sheetPr>
  <dimension ref="A1:R28"/>
  <sheetViews>
    <sheetView topLeftCell="A2" zoomScaleNormal="100" workbookViewId="0">
      <selection activeCell="F9" sqref="F9"/>
    </sheetView>
  </sheetViews>
  <sheetFormatPr defaultRowHeight="15" x14ac:dyDescent="0.25"/>
  <cols>
    <col min="1" max="1" width="6.140625" style="35" customWidth="1"/>
    <col min="2" max="2" width="62.42578125" style="21" customWidth="1"/>
    <col min="3" max="3" width="57.85546875" customWidth="1"/>
    <col min="4" max="4" width="14" customWidth="1"/>
    <col min="5" max="17" width="15.85546875" customWidth="1"/>
  </cols>
  <sheetData>
    <row r="1" spans="1:18" ht="16.5" thickBot="1" x14ac:dyDescent="0.3">
      <c r="A1" s="72" t="s">
        <v>131</v>
      </c>
      <c r="B1" s="33" t="s">
        <v>113</v>
      </c>
      <c r="C1" s="34" t="s">
        <v>114</v>
      </c>
    </row>
    <row r="2" spans="1:18" ht="19.5" thickBot="1" x14ac:dyDescent="0.35">
      <c r="A2" s="17"/>
      <c r="B2" s="20"/>
      <c r="C2" s="13"/>
      <c r="F2" s="126" t="s">
        <v>205</v>
      </c>
      <c r="G2" s="127"/>
    </row>
    <row r="3" spans="1:18" x14ac:dyDescent="0.25">
      <c r="A3" s="23"/>
      <c r="B3" s="24" t="s">
        <v>117</v>
      </c>
      <c r="C3" s="25"/>
      <c r="F3" s="98"/>
      <c r="G3" s="99" t="s">
        <v>207</v>
      </c>
    </row>
    <row r="4" spans="1:18" ht="15.75" thickBot="1" x14ac:dyDescent="0.3">
      <c r="A4" s="17"/>
      <c r="B4" s="20"/>
      <c r="F4" s="100"/>
      <c r="G4" s="101" t="s">
        <v>206</v>
      </c>
    </row>
    <row r="5" spans="1:18" x14ac:dyDescent="0.25">
      <c r="A5" s="17">
        <v>1</v>
      </c>
      <c r="B5" s="20" t="s">
        <v>8</v>
      </c>
      <c r="C5" s="22" t="s">
        <v>57</v>
      </c>
      <c r="D5" s="66" t="s">
        <v>203</v>
      </c>
      <c r="E5" s="82"/>
    </row>
    <row r="6" spans="1:18" x14ac:dyDescent="0.25">
      <c r="B6" s="20"/>
    </row>
    <row r="7" spans="1:18" x14ac:dyDescent="0.25">
      <c r="A7" s="17">
        <v>2</v>
      </c>
      <c r="B7" s="20" t="s">
        <v>112</v>
      </c>
    </row>
    <row r="8" spans="1:18" x14ac:dyDescent="0.25">
      <c r="A8" s="55">
        <v>2.1</v>
      </c>
      <c r="C8" s="83" t="s">
        <v>208</v>
      </c>
      <c r="D8" s="66" t="s">
        <v>199</v>
      </c>
    </row>
    <row r="9" spans="1:18" x14ac:dyDescent="0.25">
      <c r="A9" s="62">
        <v>2.2000000000000002</v>
      </c>
      <c r="C9" s="83" t="s">
        <v>210</v>
      </c>
      <c r="D9" s="66" t="s">
        <v>199</v>
      </c>
    </row>
    <row r="10" spans="1:18" ht="45" x14ac:dyDescent="0.25">
      <c r="A10" s="62">
        <v>2.2999999999999998</v>
      </c>
      <c r="C10" s="83" t="s">
        <v>211</v>
      </c>
      <c r="D10" s="66" t="s">
        <v>199</v>
      </c>
    </row>
    <row r="11" spans="1:18" ht="30" x14ac:dyDescent="0.25">
      <c r="A11" s="62">
        <v>2.4</v>
      </c>
      <c r="C11" s="83" t="s">
        <v>209</v>
      </c>
      <c r="D11" s="66" t="s">
        <v>199</v>
      </c>
    </row>
    <row r="12" spans="1:18" x14ac:dyDescent="0.25">
      <c r="A12" s="17"/>
      <c r="B12" s="20"/>
    </row>
    <row r="13" spans="1:18" x14ac:dyDescent="0.25">
      <c r="A13" s="23"/>
      <c r="B13" s="24" t="s">
        <v>118</v>
      </c>
      <c r="C13" s="25"/>
    </row>
    <row r="14" spans="1:18" ht="15.75" thickBot="1" x14ac:dyDescent="0.3">
      <c r="A14" s="17"/>
      <c r="B14" s="20"/>
      <c r="R14" s="47"/>
    </row>
    <row r="15" spans="1:18" ht="15.75" thickBot="1" x14ac:dyDescent="0.3">
      <c r="A15" s="50">
        <v>3</v>
      </c>
      <c r="B15" s="49" t="s">
        <v>116</v>
      </c>
      <c r="C15" s="48"/>
      <c r="E15" s="117" t="s">
        <v>129</v>
      </c>
      <c r="F15" s="118"/>
      <c r="G15" s="118"/>
      <c r="H15" s="118"/>
      <c r="I15" s="118"/>
      <c r="J15" s="118"/>
      <c r="K15" s="118"/>
      <c r="L15" s="118"/>
      <c r="M15" s="118"/>
      <c r="N15" s="118"/>
      <c r="O15" s="118"/>
      <c r="P15" s="118"/>
      <c r="Q15" s="119"/>
    </row>
    <row r="16" spans="1:18" x14ac:dyDescent="0.25">
      <c r="E16" s="120" t="s">
        <v>123</v>
      </c>
      <c r="F16" s="121"/>
      <c r="G16" s="121"/>
      <c r="H16" s="121"/>
      <c r="I16" s="121"/>
      <c r="J16" s="122"/>
      <c r="K16" s="123" t="s">
        <v>124</v>
      </c>
      <c r="L16" s="124"/>
      <c r="M16" s="124"/>
      <c r="N16" s="124"/>
      <c r="O16" s="124"/>
      <c r="P16" s="124"/>
      <c r="Q16" s="125"/>
    </row>
    <row r="17" spans="1:17" ht="60" x14ac:dyDescent="0.25">
      <c r="C17" s="66" t="s">
        <v>204</v>
      </c>
      <c r="E17" s="58" t="s">
        <v>126</v>
      </c>
      <c r="F17" s="59" t="s">
        <v>126</v>
      </c>
      <c r="G17" s="92" t="s">
        <v>192</v>
      </c>
      <c r="H17" s="92" t="s">
        <v>194</v>
      </c>
      <c r="I17" s="92" t="s">
        <v>193</v>
      </c>
      <c r="J17" s="93" t="s">
        <v>195</v>
      </c>
      <c r="K17" s="65" t="s">
        <v>128</v>
      </c>
      <c r="L17" s="60" t="s">
        <v>125</v>
      </c>
      <c r="M17" s="77" t="s">
        <v>139</v>
      </c>
      <c r="N17" s="92" t="s">
        <v>194</v>
      </c>
      <c r="O17" s="92" t="s">
        <v>193</v>
      </c>
      <c r="P17" s="92" t="s">
        <v>192</v>
      </c>
      <c r="Q17" s="93" t="s">
        <v>195</v>
      </c>
    </row>
    <row r="18" spans="1:17" ht="30" customHeight="1" x14ac:dyDescent="0.25">
      <c r="A18" s="61">
        <v>3.1</v>
      </c>
      <c r="B18" s="20" t="s">
        <v>191</v>
      </c>
      <c r="C18" s="63">
        <f>SUM(E18:J18)/1000000</f>
        <v>2.9693999999999998</v>
      </c>
      <c r="D18" s="66"/>
      <c r="E18" s="94">
        <f>INDEX('Funding Tables'!$Q$3:$Q$78,MATCH('4. Board Level Worksheet'!$C$5,'Funding Tables'!$C$3:$C$78,0))*1000000</f>
        <v>148200</v>
      </c>
      <c r="F18" s="94">
        <f>INDEX('Funding Tables'!$R$3:$R$78,MATCH('4. Board Level Worksheet'!$C$5,'Funding Tables'!$C$3:$C$78,0))*1000000</f>
        <v>148200</v>
      </c>
      <c r="G18" s="95">
        <v>1680000</v>
      </c>
      <c r="H18" s="95">
        <v>92000</v>
      </c>
      <c r="I18" s="95">
        <v>901000</v>
      </c>
      <c r="J18" s="95">
        <v>0</v>
      </c>
      <c r="K18" s="56"/>
      <c r="L18" s="51"/>
      <c r="M18" s="51"/>
      <c r="N18" s="51"/>
      <c r="O18" s="51"/>
      <c r="P18" s="51"/>
      <c r="Q18" s="52"/>
    </row>
    <row r="19" spans="1:17" ht="30" customHeight="1" thickBot="1" x14ac:dyDescent="0.3">
      <c r="A19" s="61">
        <v>3.2</v>
      </c>
      <c r="B19" s="20" t="s">
        <v>115</v>
      </c>
      <c r="C19" s="63">
        <f>SUM(K19:Q19)/1000000</f>
        <v>2.0281210000000001</v>
      </c>
      <c r="D19" s="66"/>
      <c r="E19" s="53"/>
      <c r="F19" s="54"/>
      <c r="G19" s="54"/>
      <c r="H19" s="54"/>
      <c r="I19" s="54"/>
      <c r="J19" s="57"/>
      <c r="K19" s="96">
        <f>INDEX('Funding Tables'!$S$3:$S$78,MATCH('4. Board Level Worksheet'!$C$5,'Funding Tables'!$C$3:$C$78,0))*1000000</f>
        <v>62121</v>
      </c>
      <c r="L19" s="96">
        <f>INDEX('Funding Tables'!$T$3:$T$78,MATCH('4. Board Level Worksheet'!$C$5,'Funding Tables'!$C$3:$C$78,0))*1000000</f>
        <v>6000</v>
      </c>
      <c r="M19" s="96">
        <f>INDEX('Funding Tables'!$V$3:$V$78,MATCH('4. Board Level Worksheet'!$C$5,'Funding Tables'!$C$3:$C$78,0))*1000000</f>
        <v>10000</v>
      </c>
      <c r="N19" s="95">
        <v>30000</v>
      </c>
      <c r="O19" s="95">
        <v>900000</v>
      </c>
      <c r="P19" s="95">
        <v>1020000</v>
      </c>
      <c r="Q19" s="95">
        <v>0</v>
      </c>
    </row>
    <row r="21" spans="1:17" x14ac:dyDescent="0.25">
      <c r="A21" s="17">
        <v>3.3</v>
      </c>
      <c r="B21" s="64" t="s">
        <v>127</v>
      </c>
      <c r="C21" s="26">
        <v>26</v>
      </c>
      <c r="D21" s="66" t="s">
        <v>199</v>
      </c>
    </row>
    <row r="22" spans="1:17" x14ac:dyDescent="0.25">
      <c r="A22" s="17">
        <v>3.4</v>
      </c>
      <c r="B22" s="64" t="s">
        <v>146</v>
      </c>
      <c r="C22" s="26">
        <v>14</v>
      </c>
      <c r="D22" s="66" t="s">
        <v>199</v>
      </c>
    </row>
    <row r="23" spans="1:17" x14ac:dyDescent="0.25">
      <c r="A23" s="17">
        <v>3.5</v>
      </c>
      <c r="B23" s="64" t="s">
        <v>201</v>
      </c>
      <c r="C23" s="88">
        <f>IFERROR(C22/ROWS([1]!Table1[Name of School Facility]),"")</f>
        <v>1</v>
      </c>
      <c r="D23" s="66" t="s">
        <v>200</v>
      </c>
    </row>
    <row r="24" spans="1:17" x14ac:dyDescent="0.25">
      <c r="A24" s="17">
        <v>3.6</v>
      </c>
      <c r="B24" s="64" t="s">
        <v>197</v>
      </c>
      <c r="C24" s="26">
        <v>21</v>
      </c>
      <c r="D24" s="66" t="s">
        <v>199</v>
      </c>
    </row>
    <row r="25" spans="1:17" x14ac:dyDescent="0.25">
      <c r="A25" s="17">
        <v>3.7</v>
      </c>
      <c r="B25" s="64" t="s">
        <v>179</v>
      </c>
      <c r="C25" s="26">
        <v>12</v>
      </c>
      <c r="D25" s="66" t="s">
        <v>199</v>
      </c>
    </row>
    <row r="26" spans="1:17" x14ac:dyDescent="0.25">
      <c r="A26" s="17">
        <v>3.8</v>
      </c>
      <c r="B26" s="64" t="s">
        <v>202</v>
      </c>
      <c r="C26" s="88">
        <f>IFERROR(C25/ROWS(Table1[Name of School Facility]),"")</f>
        <v>0.8571428571428571</v>
      </c>
      <c r="D26" s="66" t="s">
        <v>200</v>
      </c>
    </row>
    <row r="27" spans="1:17" x14ac:dyDescent="0.25">
      <c r="A27" s="17"/>
      <c r="B27" s="20"/>
      <c r="C27" s="21"/>
      <c r="D27" s="66"/>
    </row>
    <row r="28" spans="1:17" x14ac:dyDescent="0.25">
      <c r="A28" s="50">
        <v>4</v>
      </c>
      <c r="B28" s="49" t="s">
        <v>196</v>
      </c>
      <c r="C28" s="85">
        <v>58</v>
      </c>
      <c r="D28" s="66" t="s">
        <v>199</v>
      </c>
    </row>
  </sheetData>
  <mergeCells count="4">
    <mergeCell ref="E15:Q15"/>
    <mergeCell ref="E16:J16"/>
    <mergeCell ref="K16:Q16"/>
    <mergeCell ref="F2:G2"/>
  </mergeCells>
  <dataValidations count="1">
    <dataValidation operator="lessThan" allowBlank="1" showInputMessage="1" showErrorMessage="1" sqref="E8 C8"/>
  </dataValidations>
  <pageMargins left="0.7" right="0.7" top="0.75" bottom="0.75" header="0.3" footer="0.3"/>
  <pageSetup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pageSetUpPr fitToPage="1"/>
  </sheetPr>
  <dimension ref="A1:K19"/>
  <sheetViews>
    <sheetView zoomScale="110" zoomScaleNormal="110" workbookViewId="0">
      <selection activeCell="M6" sqref="M6:M21"/>
    </sheetView>
  </sheetViews>
  <sheetFormatPr defaultRowHeight="15" x14ac:dyDescent="0.25"/>
  <cols>
    <col min="1" max="1" width="26.140625" customWidth="1"/>
    <col min="2" max="2" width="13" customWidth="1"/>
    <col min="3" max="3" width="30.85546875" style="28" customWidth="1"/>
    <col min="4" max="4" width="20.85546875" style="28" customWidth="1"/>
    <col min="5" max="5" width="32" style="28" customWidth="1"/>
    <col min="6" max="6" width="26.28515625" style="28" customWidth="1"/>
    <col min="7" max="7" width="32.42578125" style="28" customWidth="1"/>
    <col min="8" max="8" width="46.7109375" style="28" customWidth="1"/>
    <col min="9" max="9" width="41.140625" style="28" customWidth="1"/>
    <col min="10" max="10" width="33.140625" style="28" customWidth="1"/>
    <col min="11" max="11" width="10.42578125" style="28" bestFit="1" customWidth="1"/>
    <col min="14" max="14" width="29.42578125" customWidth="1"/>
    <col min="23" max="23" width="32.85546875" customWidth="1"/>
  </cols>
  <sheetData>
    <row r="1" spans="1:11" ht="15.75" x14ac:dyDescent="0.25">
      <c r="A1" s="73" t="s">
        <v>132</v>
      </c>
    </row>
    <row r="2" spans="1:11" s="27" customFormat="1" ht="75" x14ac:dyDescent="0.25">
      <c r="A2" s="97" t="s">
        <v>198</v>
      </c>
      <c r="B2" s="29"/>
      <c r="C2" s="30" t="s">
        <v>188</v>
      </c>
      <c r="D2" s="31" t="s">
        <v>121</v>
      </c>
      <c r="E2" s="31" t="s">
        <v>121</v>
      </c>
      <c r="F2" s="31" t="s">
        <v>121</v>
      </c>
      <c r="G2" s="31" t="s">
        <v>121</v>
      </c>
      <c r="H2" s="31" t="s">
        <v>121</v>
      </c>
      <c r="I2" s="31" t="s">
        <v>121</v>
      </c>
      <c r="J2" s="31" t="s">
        <v>190</v>
      </c>
    </row>
    <row r="3" spans="1:11" ht="15.75" thickBot="1" x14ac:dyDescent="0.3">
      <c r="K3"/>
    </row>
    <row r="4" spans="1:11" ht="15.75" thickBot="1" x14ac:dyDescent="0.3">
      <c r="A4" s="36" t="s">
        <v>119</v>
      </c>
      <c r="B4" s="37"/>
      <c r="C4" s="38"/>
      <c r="D4" s="39" t="s">
        <v>120</v>
      </c>
      <c r="E4" s="40"/>
      <c r="F4" s="40"/>
      <c r="G4" s="40"/>
      <c r="H4" s="40"/>
      <c r="I4" s="40"/>
      <c r="J4" s="40"/>
      <c r="K4"/>
    </row>
    <row r="5" spans="1:11" s="32" customFormat="1" ht="30.75" thickBot="1" x14ac:dyDescent="0.3">
      <c r="A5" s="41" t="s">
        <v>2</v>
      </c>
      <c r="B5" s="42" t="s">
        <v>3</v>
      </c>
      <c r="C5" s="42" t="s">
        <v>4</v>
      </c>
      <c r="D5" s="43" t="s">
        <v>145</v>
      </c>
      <c r="E5" s="74" t="s">
        <v>141</v>
      </c>
      <c r="F5" s="44" t="s">
        <v>6</v>
      </c>
      <c r="G5" s="44" t="s">
        <v>182</v>
      </c>
      <c r="H5" s="74" t="s">
        <v>183</v>
      </c>
      <c r="I5" s="44" t="s">
        <v>144</v>
      </c>
      <c r="J5" s="44" t="s">
        <v>7</v>
      </c>
      <c r="K5" s="89" t="s">
        <v>150</v>
      </c>
    </row>
    <row r="6" spans="1:11" x14ac:dyDescent="0.25">
      <c r="A6" t="s">
        <v>155</v>
      </c>
      <c r="B6" t="s">
        <v>156</v>
      </c>
      <c r="C6" s="28" t="s">
        <v>147</v>
      </c>
      <c r="D6" s="28" t="s">
        <v>5</v>
      </c>
      <c r="E6" s="28" t="s">
        <v>5</v>
      </c>
      <c r="F6" s="28" t="s">
        <v>5</v>
      </c>
      <c r="G6" s="28" t="s">
        <v>5</v>
      </c>
      <c r="H6" s="28" t="s">
        <v>5</v>
      </c>
      <c r="I6" s="28" t="s">
        <v>122</v>
      </c>
      <c r="J6" s="28">
        <v>1</v>
      </c>
      <c r="K6" s="28" t="s">
        <v>35</v>
      </c>
    </row>
    <row r="7" spans="1:11" x14ac:dyDescent="0.25">
      <c r="A7" t="s">
        <v>157</v>
      </c>
      <c r="B7" t="s">
        <v>158</v>
      </c>
      <c r="C7" s="28" t="s">
        <v>147</v>
      </c>
      <c r="D7" s="28" t="s">
        <v>5</v>
      </c>
      <c r="E7" s="28" t="s">
        <v>5</v>
      </c>
      <c r="F7" s="28" t="s">
        <v>5</v>
      </c>
      <c r="G7" s="28" t="s">
        <v>5</v>
      </c>
      <c r="H7" s="28" t="s">
        <v>5</v>
      </c>
      <c r="I7" s="28" t="s">
        <v>122</v>
      </c>
      <c r="J7" s="28">
        <v>1</v>
      </c>
      <c r="K7" s="28" t="s">
        <v>35</v>
      </c>
    </row>
    <row r="8" spans="1:11" x14ac:dyDescent="0.25">
      <c r="A8" t="s">
        <v>159</v>
      </c>
      <c r="B8" t="s">
        <v>160</v>
      </c>
      <c r="C8" s="28" t="s">
        <v>147</v>
      </c>
      <c r="D8" s="28" t="s">
        <v>5</v>
      </c>
      <c r="E8" s="28" t="s">
        <v>5</v>
      </c>
      <c r="F8" s="28" t="s">
        <v>5</v>
      </c>
      <c r="G8" s="28" t="s">
        <v>5</v>
      </c>
      <c r="H8" s="28" t="s">
        <v>5</v>
      </c>
      <c r="I8" s="28" t="s">
        <v>122</v>
      </c>
      <c r="J8" s="28">
        <v>1</v>
      </c>
      <c r="K8" s="28" t="s">
        <v>35</v>
      </c>
    </row>
    <row r="9" spans="1:11" x14ac:dyDescent="0.25">
      <c r="A9" t="s">
        <v>151</v>
      </c>
      <c r="B9" t="s">
        <v>152</v>
      </c>
      <c r="C9" s="28" t="s">
        <v>147</v>
      </c>
      <c r="D9" s="28" t="s">
        <v>5</v>
      </c>
      <c r="E9" s="28" t="s">
        <v>5</v>
      </c>
      <c r="F9" s="28" t="s">
        <v>5</v>
      </c>
      <c r="G9" s="28" t="s">
        <v>5</v>
      </c>
      <c r="H9" s="28" t="s">
        <v>5</v>
      </c>
      <c r="I9" s="28" t="s">
        <v>122</v>
      </c>
      <c r="J9" s="28">
        <v>7</v>
      </c>
      <c r="K9" s="28" t="s">
        <v>35</v>
      </c>
    </row>
    <row r="10" spans="1:11" x14ac:dyDescent="0.25">
      <c r="A10" t="s">
        <v>161</v>
      </c>
      <c r="B10" t="s">
        <v>162</v>
      </c>
      <c r="C10" s="28" t="s">
        <v>147</v>
      </c>
      <c r="D10" s="28" t="s">
        <v>5</v>
      </c>
      <c r="E10" s="28" t="s">
        <v>5</v>
      </c>
      <c r="F10" s="28" t="s">
        <v>5</v>
      </c>
      <c r="G10" s="28" t="s">
        <v>5</v>
      </c>
      <c r="H10" s="28" t="s">
        <v>5</v>
      </c>
      <c r="I10" s="28" t="s">
        <v>122</v>
      </c>
      <c r="J10" s="28">
        <v>8</v>
      </c>
      <c r="K10" s="28" t="s">
        <v>35</v>
      </c>
    </row>
    <row r="11" spans="1:11" x14ac:dyDescent="0.25">
      <c r="A11" t="s">
        <v>163</v>
      </c>
      <c r="B11" t="s">
        <v>164</v>
      </c>
      <c r="C11" s="28" t="s">
        <v>147</v>
      </c>
      <c r="D11" s="28" t="s">
        <v>5</v>
      </c>
      <c r="E11" s="28" t="s">
        <v>5</v>
      </c>
      <c r="F11" s="28" t="s">
        <v>5</v>
      </c>
      <c r="G11" s="28" t="s">
        <v>5</v>
      </c>
      <c r="H11" s="28" t="s">
        <v>5</v>
      </c>
      <c r="I11" s="28" t="s">
        <v>122</v>
      </c>
      <c r="J11" s="28">
        <v>1</v>
      </c>
      <c r="K11" s="28" t="s">
        <v>35</v>
      </c>
    </row>
    <row r="12" spans="1:11" x14ac:dyDescent="0.25">
      <c r="A12" t="s">
        <v>165</v>
      </c>
      <c r="B12" t="s">
        <v>166</v>
      </c>
      <c r="C12" s="28" t="s">
        <v>147</v>
      </c>
      <c r="D12" s="28" t="s">
        <v>5</v>
      </c>
      <c r="E12" s="28" t="s">
        <v>5</v>
      </c>
      <c r="F12" s="28" t="s">
        <v>5</v>
      </c>
      <c r="G12" s="28" t="s">
        <v>5</v>
      </c>
      <c r="H12" s="28" t="s">
        <v>5</v>
      </c>
      <c r="I12" s="28" t="s">
        <v>122</v>
      </c>
      <c r="J12" s="28">
        <v>5</v>
      </c>
      <c r="K12" s="28" t="s">
        <v>35</v>
      </c>
    </row>
    <row r="13" spans="1:11" x14ac:dyDescent="0.25">
      <c r="A13" t="s">
        <v>167</v>
      </c>
      <c r="B13" t="s">
        <v>168</v>
      </c>
      <c r="C13" s="28" t="s">
        <v>147</v>
      </c>
      <c r="D13" s="28" t="s">
        <v>5</v>
      </c>
      <c r="E13" s="28" t="s">
        <v>5</v>
      </c>
      <c r="F13" s="28" t="s">
        <v>5</v>
      </c>
      <c r="G13" s="28" t="s">
        <v>5</v>
      </c>
      <c r="H13" s="28" t="s">
        <v>5</v>
      </c>
      <c r="I13" s="28" t="s">
        <v>122</v>
      </c>
      <c r="J13" s="28">
        <v>2</v>
      </c>
      <c r="K13" s="28" t="s">
        <v>35</v>
      </c>
    </row>
    <row r="14" spans="1:11" x14ac:dyDescent="0.25">
      <c r="A14" t="s">
        <v>169</v>
      </c>
      <c r="B14" t="s">
        <v>170</v>
      </c>
      <c r="C14" s="28" t="s">
        <v>147</v>
      </c>
      <c r="D14" s="28" t="s">
        <v>5</v>
      </c>
      <c r="E14" s="28" t="s">
        <v>5</v>
      </c>
      <c r="F14" s="28" t="s">
        <v>5</v>
      </c>
      <c r="G14" s="28" t="s">
        <v>5</v>
      </c>
      <c r="H14" s="28" t="s">
        <v>5</v>
      </c>
      <c r="I14" s="28" t="s">
        <v>122</v>
      </c>
      <c r="J14" s="28">
        <v>1</v>
      </c>
      <c r="K14" s="28" t="s">
        <v>35</v>
      </c>
    </row>
    <row r="15" spans="1:11" x14ac:dyDescent="0.25">
      <c r="A15" t="s">
        <v>171</v>
      </c>
      <c r="B15" t="s">
        <v>172</v>
      </c>
      <c r="C15" s="28" t="s">
        <v>147</v>
      </c>
      <c r="D15" s="28" t="s">
        <v>5</v>
      </c>
      <c r="E15" s="28" t="s">
        <v>5</v>
      </c>
      <c r="F15" s="28" t="s">
        <v>5</v>
      </c>
      <c r="G15" s="28" t="s">
        <v>5</v>
      </c>
      <c r="H15" s="28" t="s">
        <v>5</v>
      </c>
      <c r="I15" s="28" t="s">
        <v>122</v>
      </c>
      <c r="J15" s="28">
        <v>1</v>
      </c>
      <c r="K15" s="28" t="s">
        <v>35</v>
      </c>
    </row>
    <row r="16" spans="1:11" x14ac:dyDescent="0.25">
      <c r="A16" t="s">
        <v>173</v>
      </c>
      <c r="B16" t="s">
        <v>174</v>
      </c>
      <c r="C16" s="28" t="s">
        <v>143</v>
      </c>
      <c r="D16" s="28" t="s">
        <v>5</v>
      </c>
      <c r="E16" s="28" t="s">
        <v>5</v>
      </c>
      <c r="F16" s="28" t="s">
        <v>5</v>
      </c>
      <c r="G16" s="28" t="s">
        <v>5</v>
      </c>
      <c r="H16" s="28" t="s">
        <v>5</v>
      </c>
      <c r="I16" s="28" t="s">
        <v>122</v>
      </c>
      <c r="J16" s="28">
        <v>5</v>
      </c>
      <c r="K16" s="28" t="s">
        <v>35</v>
      </c>
    </row>
    <row r="17" spans="1:11" x14ac:dyDescent="0.25">
      <c r="A17" t="s">
        <v>153</v>
      </c>
      <c r="B17" t="s">
        <v>154</v>
      </c>
      <c r="C17" s="28" t="s">
        <v>147</v>
      </c>
      <c r="D17" s="28" t="s">
        <v>5</v>
      </c>
      <c r="E17" s="28" t="s">
        <v>5</v>
      </c>
      <c r="F17" s="28" t="s">
        <v>5</v>
      </c>
      <c r="G17" s="28" t="s">
        <v>5</v>
      </c>
      <c r="H17" s="28" t="s">
        <v>5</v>
      </c>
      <c r="I17" s="28" t="s">
        <v>122</v>
      </c>
      <c r="J17" s="28">
        <v>23</v>
      </c>
      <c r="K17" s="28" t="s">
        <v>35</v>
      </c>
    </row>
    <row r="18" spans="1:11" x14ac:dyDescent="0.25">
      <c r="A18" t="s">
        <v>175</v>
      </c>
      <c r="B18" t="s">
        <v>176</v>
      </c>
      <c r="C18" s="28" t="s">
        <v>147</v>
      </c>
      <c r="D18" s="28" t="s">
        <v>5</v>
      </c>
      <c r="E18" s="28" t="s">
        <v>5</v>
      </c>
      <c r="F18" s="28" t="s">
        <v>5</v>
      </c>
      <c r="G18" s="28" t="s">
        <v>5</v>
      </c>
      <c r="H18" s="28" t="s">
        <v>5</v>
      </c>
      <c r="I18" s="28" t="s">
        <v>122</v>
      </c>
      <c r="J18" s="28">
        <v>1</v>
      </c>
      <c r="K18" s="28" t="s">
        <v>35</v>
      </c>
    </row>
    <row r="19" spans="1:11" x14ac:dyDescent="0.25">
      <c r="A19" t="s">
        <v>177</v>
      </c>
      <c r="B19" t="s">
        <v>178</v>
      </c>
      <c r="C19" s="28" t="s">
        <v>147</v>
      </c>
      <c r="D19" s="28" t="s">
        <v>5</v>
      </c>
      <c r="E19" s="28" t="s">
        <v>5</v>
      </c>
      <c r="F19" s="28" t="s">
        <v>5</v>
      </c>
      <c r="G19" s="28" t="s">
        <v>5</v>
      </c>
      <c r="H19" s="28" t="s">
        <v>5</v>
      </c>
      <c r="I19" s="28" t="s">
        <v>122</v>
      </c>
      <c r="J19" s="28">
        <v>1</v>
      </c>
      <c r="K19" s="28" t="s">
        <v>35</v>
      </c>
    </row>
  </sheetData>
  <phoneticPr fontId="20" type="noConversion"/>
  <dataValidations count="1">
    <dataValidation type="list" allowBlank="1" showInputMessage="1" showErrorMessage="1" sqref="D6:I19">
      <formula1>"Yes, No, NA"</formula1>
    </dataValidation>
  </dataValidations>
  <pageMargins left="0.7" right="0.7" top="0.75" bottom="0.75" header="0.3" footer="0.3"/>
  <pageSetup scale="26"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'Funding Tables'!$AB$3:$AB$5</xm:f>
          </x14:formula1>
          <xm:sqref>C6:C19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78"/>
  <sheetViews>
    <sheetView workbookViewId="0">
      <selection activeCell="Q3" sqref="Q3"/>
    </sheetView>
  </sheetViews>
  <sheetFormatPr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71" t="s">
        <v>133</v>
      </c>
      <c r="C1" s="15" t="s">
        <v>29</v>
      </c>
      <c r="D1" s="128" t="s">
        <v>30</v>
      </c>
      <c r="E1" s="128"/>
      <c r="F1" s="129" t="s">
        <v>31</v>
      </c>
      <c r="G1" s="129"/>
      <c r="P1" s="15" t="s">
        <v>29</v>
      </c>
      <c r="Q1" s="75"/>
      <c r="R1" s="75"/>
      <c r="S1" s="75"/>
      <c r="T1" s="75"/>
      <c r="U1" s="75"/>
      <c r="V1" t="s">
        <v>140</v>
      </c>
    </row>
    <row r="2" spans="1:28" ht="60" x14ac:dyDescent="0.25">
      <c r="A2" t="s">
        <v>9</v>
      </c>
      <c r="B2" s="14" t="s">
        <v>10</v>
      </c>
      <c r="C2" t="s">
        <v>11</v>
      </c>
      <c r="D2" s="15" t="s">
        <v>26</v>
      </c>
      <c r="E2" s="15" t="s">
        <v>27</v>
      </c>
      <c r="F2" s="15" t="s">
        <v>26</v>
      </c>
      <c r="G2" s="15" t="s">
        <v>27</v>
      </c>
      <c r="H2" s="15" t="s">
        <v>28</v>
      </c>
      <c r="I2" s="15" t="s">
        <v>44</v>
      </c>
      <c r="J2" s="15" t="s">
        <v>45</v>
      </c>
      <c r="K2" s="15" t="s">
        <v>0</v>
      </c>
      <c r="L2" s="15" t="s">
        <v>46</v>
      </c>
      <c r="M2" s="15" t="s">
        <v>47</v>
      </c>
      <c r="N2" s="15" t="s">
        <v>48</v>
      </c>
      <c r="O2" s="19" t="s">
        <v>49</v>
      </c>
      <c r="P2" t="s">
        <v>11</v>
      </c>
      <c r="Q2" s="75" t="s">
        <v>134</v>
      </c>
      <c r="R2" s="75" t="s">
        <v>135</v>
      </c>
      <c r="S2" s="76" t="s">
        <v>138</v>
      </c>
      <c r="T2" s="76" t="s">
        <v>136</v>
      </c>
      <c r="U2" s="76" t="s">
        <v>137</v>
      </c>
      <c r="V2" s="77" t="s">
        <v>139</v>
      </c>
      <c r="AB2" s="87" t="s">
        <v>142</v>
      </c>
    </row>
    <row r="3" spans="1:28" x14ac:dyDescent="0.25">
      <c r="A3">
        <v>1</v>
      </c>
      <c r="B3" s="14">
        <v>1</v>
      </c>
      <c r="C3" t="s">
        <v>50</v>
      </c>
      <c r="D3" s="16"/>
      <c r="E3" s="16"/>
      <c r="F3" s="16"/>
      <c r="G3" s="16"/>
      <c r="H3" s="16"/>
      <c r="I3" s="16"/>
      <c r="J3" s="16"/>
      <c r="K3" s="78" t="str">
        <f>IF($C3='4. Board Level Worksheet'!$C$5,'4. Board Level Worksheet'!$C$18,"")</f>
        <v/>
      </c>
      <c r="L3" s="78" t="str">
        <f>IF($C3='4. Board Level Worksheet'!$C$5,'4. Board Level Worksheet'!$C$19,"")</f>
        <v/>
      </c>
      <c r="M3" s="80" t="str">
        <f>IF($C3='4. Board Level Worksheet'!$C$5,'4. Board Level Worksheet'!$C$21,"")</f>
        <v/>
      </c>
      <c r="N3" s="80" t="str">
        <f>IF($C3='4. Board Level Worksheet'!$C$5,'4. Board Level Worksheet'!$C$28,"")</f>
        <v/>
      </c>
      <c r="O3" s="80" t="str">
        <f>IF($C3='4. Board Level Worksheet'!$C$5,'4. Board Level Worksheet'!#REF!,"")</f>
        <v/>
      </c>
      <c r="P3" t="s">
        <v>50</v>
      </c>
      <c r="Q3" s="78">
        <v>0.29310000000000003</v>
      </c>
      <c r="R3" s="78">
        <v>0.29310000000000003</v>
      </c>
      <c r="S3" s="78">
        <v>0.161908</v>
      </c>
      <c r="T3" s="78">
        <v>1.7999999999999999E-2</v>
      </c>
      <c r="U3" s="79">
        <v>109</v>
      </c>
      <c r="V3" s="79">
        <f>U3*1000/1000000</f>
        <v>0.109</v>
      </c>
      <c r="AB3" s="86" t="s">
        <v>147</v>
      </c>
    </row>
    <row r="4" spans="1:28" x14ac:dyDescent="0.25">
      <c r="A4">
        <v>2</v>
      </c>
      <c r="B4" s="14">
        <v>2</v>
      </c>
      <c r="C4" t="s">
        <v>51</v>
      </c>
      <c r="D4" s="16"/>
      <c r="E4" s="16"/>
      <c r="F4" s="16"/>
      <c r="G4" s="16"/>
      <c r="H4" s="16"/>
      <c r="I4" s="16"/>
      <c r="J4" s="16"/>
      <c r="K4" s="78" t="str">
        <f>IF($C4='4. Board Level Worksheet'!$C$5,'4. Board Level Worksheet'!$C$18,"")</f>
        <v/>
      </c>
      <c r="L4" s="78" t="str">
        <f>IF($C4='4. Board Level Worksheet'!$C$5,'4. Board Level Worksheet'!$C$19,"")</f>
        <v/>
      </c>
      <c r="M4" s="80" t="str">
        <f>IF($C4='4. Board Level Worksheet'!$C$5,'4. Board Level Worksheet'!$C$21,"")</f>
        <v/>
      </c>
      <c r="N4" s="80" t="str">
        <f>IF($C4='4. Board Level Worksheet'!$C$5,'4. Board Level Worksheet'!$C$28,"")</f>
        <v/>
      </c>
      <c r="O4" s="80" t="str">
        <f>IF($C4='4. Board Level Worksheet'!$C$5,'4. Board Level Worksheet'!#REF!,"")</f>
        <v/>
      </c>
      <c r="P4" t="s">
        <v>51</v>
      </c>
      <c r="Q4" s="78">
        <v>0.41639999999999999</v>
      </c>
      <c r="R4" s="78">
        <v>0.41639999999999999</v>
      </c>
      <c r="S4" s="78">
        <v>0.17813799999999999</v>
      </c>
      <c r="T4" s="78">
        <v>2.8000000000000001E-2</v>
      </c>
      <c r="U4" s="79">
        <v>132</v>
      </c>
      <c r="V4" s="79">
        <f t="shared" ref="V4:V67" si="0">U4*1000/1000000</f>
        <v>0.13200000000000001</v>
      </c>
      <c r="AB4" s="86" t="s">
        <v>143</v>
      </c>
    </row>
    <row r="5" spans="1:28" x14ac:dyDescent="0.25">
      <c r="A5">
        <v>3</v>
      </c>
      <c r="B5" s="14">
        <v>3</v>
      </c>
      <c r="C5" t="s">
        <v>52</v>
      </c>
      <c r="D5" s="16"/>
      <c r="E5" s="16"/>
      <c r="F5" s="16"/>
      <c r="G5" s="16"/>
      <c r="H5" s="16"/>
      <c r="I5" s="16"/>
      <c r="J5" s="16"/>
      <c r="K5" s="78" t="str">
        <f>IF($C5='4. Board Level Worksheet'!$C$5,'4. Board Level Worksheet'!$C$18,"")</f>
        <v/>
      </c>
      <c r="L5" s="78" t="str">
        <f>IF($C5='4. Board Level Worksheet'!$C$5,'4. Board Level Worksheet'!$C$19,"")</f>
        <v/>
      </c>
      <c r="M5" s="80" t="str">
        <f>IF($C5='4. Board Level Worksheet'!$C$5,'4. Board Level Worksheet'!$C$21,"")</f>
        <v/>
      </c>
      <c r="N5" s="80" t="str">
        <f>IF($C5='4. Board Level Worksheet'!$C$5,'4. Board Level Worksheet'!$C$28,"")</f>
        <v/>
      </c>
      <c r="O5" s="80" t="str">
        <f>IF($C5='4. Board Level Worksheet'!$C$5,'4. Board Level Worksheet'!#REF!,"")</f>
        <v/>
      </c>
      <c r="P5" t="s">
        <v>52</v>
      </c>
      <c r="Q5" s="78">
        <v>0.4491</v>
      </c>
      <c r="R5" s="78">
        <v>0.4491</v>
      </c>
      <c r="S5" s="78">
        <v>0.20843600000000001</v>
      </c>
      <c r="T5" s="78">
        <v>3.4000000000000002E-2</v>
      </c>
      <c r="U5" s="79">
        <v>900</v>
      </c>
      <c r="V5" s="79">
        <f t="shared" si="0"/>
        <v>0.9</v>
      </c>
      <c r="AB5" s="86" t="s">
        <v>189</v>
      </c>
    </row>
    <row r="6" spans="1:28" x14ac:dyDescent="0.25">
      <c r="A6">
        <v>4</v>
      </c>
      <c r="B6" s="14">
        <v>4</v>
      </c>
      <c r="C6" t="s">
        <v>53</v>
      </c>
      <c r="D6" s="16"/>
      <c r="E6" s="16"/>
      <c r="F6" s="16"/>
      <c r="G6" s="16"/>
      <c r="H6" s="16"/>
      <c r="I6" s="16"/>
      <c r="J6" s="16"/>
      <c r="K6" s="78" t="str">
        <f>IF($C6='4. Board Level Worksheet'!$C$5,'4. Board Level Worksheet'!$C$18,"")</f>
        <v/>
      </c>
      <c r="L6" s="78" t="str">
        <f>IF($C6='4. Board Level Worksheet'!$C$5,'4. Board Level Worksheet'!$C$19,"")</f>
        <v/>
      </c>
      <c r="M6" s="80" t="str">
        <f>IF($C6='4. Board Level Worksheet'!$C$5,'4. Board Level Worksheet'!$C$21,"")</f>
        <v/>
      </c>
      <c r="N6" s="80" t="str">
        <f>IF($C6='4. Board Level Worksheet'!$C$5,'4. Board Level Worksheet'!$C$28,"")</f>
        <v/>
      </c>
      <c r="O6" s="80" t="str">
        <f>IF($C6='4. Board Level Worksheet'!$C$5,'4. Board Level Worksheet'!#REF!,"")</f>
        <v/>
      </c>
      <c r="P6" t="s">
        <v>53</v>
      </c>
      <c r="Q6" s="78">
        <v>0.35620000000000002</v>
      </c>
      <c r="R6" s="78">
        <v>0.35620000000000002</v>
      </c>
      <c r="S6" s="78">
        <v>0.172157</v>
      </c>
      <c r="T6" s="78">
        <v>2.3E-2</v>
      </c>
      <c r="U6" s="79">
        <v>181</v>
      </c>
      <c r="V6" s="79">
        <f t="shared" si="0"/>
        <v>0.18099999999999999</v>
      </c>
    </row>
    <row r="7" spans="1:28" x14ac:dyDescent="0.25">
      <c r="A7">
        <v>5</v>
      </c>
      <c r="B7" s="14" t="s">
        <v>32</v>
      </c>
      <c r="C7" t="s">
        <v>54</v>
      </c>
      <c r="D7" s="16"/>
      <c r="E7" s="16"/>
      <c r="F7" s="16"/>
      <c r="G7" s="16"/>
      <c r="H7" s="16"/>
      <c r="I7" s="16"/>
      <c r="J7" s="16"/>
      <c r="K7" s="78" t="str">
        <f>IF($C7='4. Board Level Worksheet'!$C$5,'4. Board Level Worksheet'!$C$18,"")</f>
        <v/>
      </c>
      <c r="L7" s="78" t="str">
        <f>IF($C7='4. Board Level Worksheet'!$C$5,'4. Board Level Worksheet'!$C$19,"")</f>
        <v/>
      </c>
      <c r="M7" s="80" t="str">
        <f>IF($C7='4. Board Level Worksheet'!$C$5,'4. Board Level Worksheet'!$C$21,"")</f>
        <v/>
      </c>
      <c r="N7" s="80" t="str">
        <f>IF($C7='4. Board Level Worksheet'!$C$5,'4. Board Level Worksheet'!$C$28,"")</f>
        <v/>
      </c>
      <c r="O7" s="80" t="str">
        <f>IF($C7='4. Board Level Worksheet'!$C$5,'4. Board Level Worksheet'!#REF!,"")</f>
        <v/>
      </c>
      <c r="P7" t="s">
        <v>54</v>
      </c>
      <c r="Q7" s="78">
        <v>0.1709</v>
      </c>
      <c r="R7" s="78">
        <v>0.1709</v>
      </c>
      <c r="S7" s="78">
        <v>0.101339</v>
      </c>
      <c r="T7" s="78">
        <v>1.2999999999999999E-2</v>
      </c>
      <c r="U7" s="79">
        <v>23</v>
      </c>
      <c r="V7" s="79">
        <f t="shared" si="0"/>
        <v>2.3E-2</v>
      </c>
    </row>
    <row r="8" spans="1:28" x14ac:dyDescent="0.25">
      <c r="A8">
        <v>6</v>
      </c>
      <c r="B8" s="14" t="s">
        <v>33</v>
      </c>
      <c r="C8" t="s">
        <v>55</v>
      </c>
      <c r="D8" s="16"/>
      <c r="E8" s="16"/>
      <c r="F8" s="16"/>
      <c r="G8" s="16"/>
      <c r="H8" s="16"/>
      <c r="I8" s="16"/>
      <c r="J8" s="16"/>
      <c r="K8" s="78" t="str">
        <f>IF($C8='4. Board Level Worksheet'!$C$5,'4. Board Level Worksheet'!$C$18,"")</f>
        <v/>
      </c>
      <c r="L8" s="78" t="str">
        <f>IF($C8='4. Board Level Worksheet'!$C$5,'4. Board Level Worksheet'!$C$19,"")</f>
        <v/>
      </c>
      <c r="M8" s="80" t="str">
        <f>IF($C8='4. Board Level Worksheet'!$C$5,'4. Board Level Worksheet'!$C$21,"")</f>
        <v/>
      </c>
      <c r="N8" s="80" t="str">
        <f>IF($C8='4. Board Level Worksheet'!$C$5,'4. Board Level Worksheet'!$C$28,"")</f>
        <v/>
      </c>
      <c r="O8" s="80" t="str">
        <f>IF($C8='4. Board Level Worksheet'!$C$5,'4. Board Level Worksheet'!#REF!,"")</f>
        <v/>
      </c>
      <c r="P8" t="s">
        <v>55</v>
      </c>
      <c r="Q8" s="78">
        <v>0.1114</v>
      </c>
      <c r="R8" s="78">
        <v>0.1114</v>
      </c>
      <c r="S8" s="78">
        <v>5.1128E-2</v>
      </c>
      <c r="T8" s="78">
        <v>8.0000000000000002E-3</v>
      </c>
      <c r="U8" s="79">
        <v>19</v>
      </c>
      <c r="V8" s="79">
        <f t="shared" si="0"/>
        <v>1.9E-2</v>
      </c>
    </row>
    <row r="9" spans="1:28" x14ac:dyDescent="0.25">
      <c r="A9">
        <v>7</v>
      </c>
      <c r="B9" s="14" t="s">
        <v>34</v>
      </c>
      <c r="C9" t="s">
        <v>56</v>
      </c>
      <c r="D9" s="16"/>
      <c r="E9" s="16"/>
      <c r="F9" s="16"/>
      <c r="G9" s="16"/>
      <c r="H9" s="16"/>
      <c r="I9" s="16"/>
      <c r="J9" s="16"/>
      <c r="K9" s="78" t="str">
        <f>IF($C9='4. Board Level Worksheet'!$C$5,'4. Board Level Worksheet'!$C$18,"")</f>
        <v/>
      </c>
      <c r="L9" s="78" t="str">
        <f>IF($C9='4. Board Level Worksheet'!$C$5,'4. Board Level Worksheet'!$C$19,"")</f>
        <v/>
      </c>
      <c r="M9" s="80" t="str">
        <f>IF($C9='4. Board Level Worksheet'!$C$5,'4. Board Level Worksheet'!$C$21,"")</f>
        <v/>
      </c>
      <c r="N9" s="80" t="str">
        <f>IF($C9='4. Board Level Worksheet'!$C$5,'4. Board Level Worksheet'!$C$28,"")</f>
        <v/>
      </c>
      <c r="O9" s="80" t="str">
        <f>IF($C9='4. Board Level Worksheet'!$C$5,'4. Board Level Worksheet'!#REF!,"")</f>
        <v/>
      </c>
      <c r="P9" t="s">
        <v>56</v>
      </c>
      <c r="Q9" s="78">
        <v>0.29380000000000001</v>
      </c>
      <c r="R9" s="78">
        <v>0.29380000000000001</v>
      </c>
      <c r="S9" s="78">
        <v>0.122324</v>
      </c>
      <c r="T9" s="78">
        <v>0.02</v>
      </c>
      <c r="U9" s="79">
        <v>26</v>
      </c>
      <c r="V9" s="79">
        <f t="shared" si="0"/>
        <v>2.5999999999999999E-2</v>
      </c>
    </row>
    <row r="10" spans="1:28" x14ac:dyDescent="0.25">
      <c r="A10">
        <v>8</v>
      </c>
      <c r="B10" s="14" t="s">
        <v>35</v>
      </c>
      <c r="C10" t="s">
        <v>57</v>
      </c>
      <c r="D10" s="16"/>
      <c r="E10" s="16"/>
      <c r="F10" s="16"/>
      <c r="G10" s="16"/>
      <c r="H10" s="16"/>
      <c r="I10" s="16"/>
      <c r="J10" s="16"/>
      <c r="K10" s="78">
        <f>IF($C10='4. Board Level Worksheet'!$C$5,'4. Board Level Worksheet'!$C$18,"")</f>
        <v>2.9693999999999998</v>
      </c>
      <c r="L10" s="78">
        <f>IF($C10='4. Board Level Worksheet'!$C$5,'4. Board Level Worksheet'!$C$19,"")</f>
        <v>2.0281210000000001</v>
      </c>
      <c r="M10" s="80">
        <f>IF($C10='4. Board Level Worksheet'!$C$5,'4. Board Level Worksheet'!$C$21,"")</f>
        <v>26</v>
      </c>
      <c r="N10" s="80">
        <f>IF($C10='4. Board Level Worksheet'!$C$5,'4. Board Level Worksheet'!$C$28,"")</f>
        <v>58</v>
      </c>
      <c r="O10" s="80" t="e">
        <f>IF($C10='4. Board Level Worksheet'!$C$5,'4. Board Level Worksheet'!#REF!,"")</f>
        <v>#REF!</v>
      </c>
      <c r="P10" t="s">
        <v>57</v>
      </c>
      <c r="Q10" s="78">
        <v>0.1482</v>
      </c>
      <c r="R10" s="78">
        <v>0.1482</v>
      </c>
      <c r="S10" s="78">
        <v>6.2121000000000003E-2</v>
      </c>
      <c r="T10" s="78">
        <v>6.0000000000000001E-3</v>
      </c>
      <c r="U10" s="79">
        <v>10</v>
      </c>
      <c r="V10" s="79">
        <f t="shared" si="0"/>
        <v>0.01</v>
      </c>
    </row>
    <row r="11" spans="1:28" x14ac:dyDescent="0.25">
      <c r="A11">
        <v>9</v>
      </c>
      <c r="B11" s="14">
        <v>7</v>
      </c>
      <c r="C11" t="s">
        <v>58</v>
      </c>
      <c r="D11" s="16"/>
      <c r="E11" s="16"/>
      <c r="F11" s="16"/>
      <c r="G11" s="16"/>
      <c r="H11" s="16"/>
      <c r="I11" s="16"/>
      <c r="J11" s="16"/>
      <c r="K11" s="78" t="str">
        <f>IF($C11='4. Board Level Worksheet'!$C$5,'4. Board Level Worksheet'!$C$18,"")</f>
        <v/>
      </c>
      <c r="L11" s="78" t="str">
        <f>IF($C11='4. Board Level Worksheet'!$C$5,'4. Board Level Worksheet'!$C$19,"")</f>
        <v/>
      </c>
      <c r="M11" s="80" t="str">
        <f>IF($C11='4. Board Level Worksheet'!$C$5,'4. Board Level Worksheet'!$C$21,"")</f>
        <v/>
      </c>
      <c r="N11" s="80" t="str">
        <f>IF($C11='4. Board Level Worksheet'!$C$5,'4. Board Level Worksheet'!$C$28,"")</f>
        <v/>
      </c>
      <c r="O11" s="80" t="str">
        <f>IF($C11='4. Board Level Worksheet'!$C$5,'4. Board Level Worksheet'!#REF!,"")</f>
        <v/>
      </c>
      <c r="P11" t="s">
        <v>58</v>
      </c>
      <c r="Q11" s="78">
        <v>0.45279999999999998</v>
      </c>
      <c r="R11" s="78">
        <v>0.45279999999999998</v>
      </c>
      <c r="S11" s="78">
        <v>0.26430500000000001</v>
      </c>
      <c r="T11" s="78">
        <v>4.4999999999999998E-2</v>
      </c>
      <c r="U11" s="79">
        <v>103</v>
      </c>
      <c r="V11" s="79">
        <f t="shared" si="0"/>
        <v>0.10299999999999999</v>
      </c>
    </row>
    <row r="12" spans="1:28" x14ac:dyDescent="0.25">
      <c r="A12">
        <v>10</v>
      </c>
      <c r="B12" s="14">
        <v>8</v>
      </c>
      <c r="C12" t="s">
        <v>59</v>
      </c>
      <c r="D12" s="16"/>
      <c r="E12" s="16"/>
      <c r="F12" s="16"/>
      <c r="G12" s="16"/>
      <c r="H12" s="16"/>
      <c r="I12" s="16"/>
      <c r="J12" s="16"/>
      <c r="K12" s="78" t="str">
        <f>IF($C12='4. Board Level Worksheet'!$C$5,'4. Board Level Worksheet'!$C$18,"")</f>
        <v/>
      </c>
      <c r="L12" s="78" t="str">
        <f>IF($C12='4. Board Level Worksheet'!$C$5,'4. Board Level Worksheet'!$C$19,"")</f>
        <v/>
      </c>
      <c r="M12" s="80" t="str">
        <f>IF($C12='4. Board Level Worksheet'!$C$5,'4. Board Level Worksheet'!$C$21,"")</f>
        <v/>
      </c>
      <c r="N12" s="80" t="str">
        <f>IF($C12='4. Board Level Worksheet'!$C$5,'4. Board Level Worksheet'!$C$28,"")</f>
        <v/>
      </c>
      <c r="O12" s="80" t="str">
        <f>IF($C12='4. Board Level Worksheet'!$C$5,'4. Board Level Worksheet'!#REF!,"")</f>
        <v/>
      </c>
      <c r="P12" t="s">
        <v>59</v>
      </c>
      <c r="Q12" s="78">
        <v>0.40289999999999998</v>
      </c>
      <c r="R12" s="78">
        <v>0.40289999999999998</v>
      </c>
      <c r="S12" s="78">
        <v>0.25623600000000002</v>
      </c>
      <c r="T12" s="78">
        <v>3.4000000000000002E-2</v>
      </c>
      <c r="U12" s="79">
        <v>62</v>
      </c>
      <c r="V12" s="79">
        <f t="shared" si="0"/>
        <v>6.2E-2</v>
      </c>
    </row>
    <row r="13" spans="1:28" x14ac:dyDescent="0.25">
      <c r="A13">
        <v>11</v>
      </c>
      <c r="B13" s="14">
        <v>9</v>
      </c>
      <c r="C13" t="s">
        <v>60</v>
      </c>
      <c r="D13" s="16"/>
      <c r="E13" s="16"/>
      <c r="F13" s="16"/>
      <c r="G13" s="16"/>
      <c r="H13" s="16"/>
      <c r="I13" s="16"/>
      <c r="J13" s="16"/>
      <c r="K13" s="78" t="str">
        <f>IF($C13='4. Board Level Worksheet'!$C$5,'4. Board Level Worksheet'!$C$18,"")</f>
        <v/>
      </c>
      <c r="L13" s="78" t="str">
        <f>IF($C13='4. Board Level Worksheet'!$C$5,'4. Board Level Worksheet'!$C$19,"")</f>
        <v/>
      </c>
      <c r="M13" s="80" t="str">
        <f>IF($C13='4. Board Level Worksheet'!$C$5,'4. Board Level Worksheet'!$C$21,"")</f>
        <v/>
      </c>
      <c r="N13" s="80" t="str">
        <f>IF($C13='4. Board Level Worksheet'!$C$5,'4. Board Level Worksheet'!$C$28,"")</f>
        <v/>
      </c>
      <c r="O13" s="80" t="str">
        <f>IF($C13='4. Board Level Worksheet'!$C$5,'4. Board Level Worksheet'!#REF!,"")</f>
        <v/>
      </c>
      <c r="P13" t="s">
        <v>60</v>
      </c>
      <c r="Q13" s="78">
        <v>0.84640000000000004</v>
      </c>
      <c r="R13" s="78">
        <v>0.84640000000000004</v>
      </c>
      <c r="S13" s="78">
        <v>0.48300799999999999</v>
      </c>
      <c r="T13" s="78">
        <v>7.1999999999999995E-2</v>
      </c>
      <c r="U13" s="79">
        <v>491</v>
      </c>
      <c r="V13" s="79">
        <f t="shared" si="0"/>
        <v>0.49099999999999999</v>
      </c>
    </row>
    <row r="14" spans="1:28" x14ac:dyDescent="0.25">
      <c r="A14">
        <v>12</v>
      </c>
      <c r="B14" s="14">
        <v>10</v>
      </c>
      <c r="C14" t="s">
        <v>61</v>
      </c>
      <c r="D14" s="16"/>
      <c r="E14" s="16"/>
      <c r="F14" s="16"/>
      <c r="G14" s="16"/>
      <c r="H14" s="16"/>
      <c r="I14" s="16"/>
      <c r="J14" s="16"/>
      <c r="K14" s="78" t="str">
        <f>IF($C14='4. Board Level Worksheet'!$C$5,'4. Board Level Worksheet'!$C$18,"")</f>
        <v/>
      </c>
      <c r="L14" s="78" t="str">
        <f>IF($C14='4. Board Level Worksheet'!$C$5,'4. Board Level Worksheet'!$C$19,"")</f>
        <v/>
      </c>
      <c r="M14" s="80" t="str">
        <f>IF($C14='4. Board Level Worksheet'!$C$5,'4. Board Level Worksheet'!$C$21,"")</f>
        <v/>
      </c>
      <c r="N14" s="80" t="str">
        <f>IF($C14='4. Board Level Worksheet'!$C$5,'4. Board Level Worksheet'!$C$28,"")</f>
        <v/>
      </c>
      <c r="O14" s="80" t="str">
        <f>IF($C14='4. Board Level Worksheet'!$C$5,'4. Board Level Worksheet'!#REF!,"")</f>
        <v/>
      </c>
      <c r="P14" t="s">
        <v>61</v>
      </c>
      <c r="Q14" s="78">
        <v>0.6784</v>
      </c>
      <c r="R14" s="78">
        <v>0.6784</v>
      </c>
      <c r="S14" s="78">
        <v>0.32154700000000003</v>
      </c>
      <c r="T14" s="78">
        <v>5.0999999999999997E-2</v>
      </c>
      <c r="U14" s="79">
        <v>320</v>
      </c>
      <c r="V14" s="79">
        <f t="shared" si="0"/>
        <v>0.32</v>
      </c>
    </row>
    <row r="15" spans="1:28" x14ac:dyDescent="0.25">
      <c r="A15">
        <v>13</v>
      </c>
      <c r="B15" s="14">
        <v>11</v>
      </c>
      <c r="C15" t="s">
        <v>62</v>
      </c>
      <c r="D15" s="16"/>
      <c r="E15" s="16"/>
      <c r="F15" s="16"/>
      <c r="G15" s="16"/>
      <c r="H15" s="16"/>
      <c r="I15" s="16"/>
      <c r="J15" s="16"/>
      <c r="K15" s="78" t="str">
        <f>IF($C15='4. Board Level Worksheet'!$C$5,'4. Board Level Worksheet'!$C$18,"")</f>
        <v/>
      </c>
      <c r="L15" s="78" t="str">
        <f>IF($C15='4. Board Level Worksheet'!$C$5,'4. Board Level Worksheet'!$C$19,"")</f>
        <v/>
      </c>
      <c r="M15" s="80" t="str">
        <f>IF($C15='4. Board Level Worksheet'!$C$5,'4. Board Level Worksheet'!$C$21,"")</f>
        <v/>
      </c>
      <c r="N15" s="80" t="str">
        <f>IF($C15='4. Board Level Worksheet'!$C$5,'4. Board Level Worksheet'!$C$28,"")</f>
        <v/>
      </c>
      <c r="O15" s="80" t="str">
        <f>IF($C15='4. Board Level Worksheet'!$C$5,'4. Board Level Worksheet'!#REF!,"")</f>
        <v/>
      </c>
      <c r="P15" t="s">
        <v>62</v>
      </c>
      <c r="Q15" s="78">
        <v>1.8102</v>
      </c>
      <c r="R15" s="78">
        <v>1.8102</v>
      </c>
      <c r="S15" s="78">
        <v>1.146633</v>
      </c>
      <c r="T15" s="78">
        <v>0.20100000000000001</v>
      </c>
      <c r="U15" s="79">
        <v>630</v>
      </c>
      <c r="V15" s="79">
        <f t="shared" si="0"/>
        <v>0.63</v>
      </c>
    </row>
    <row r="16" spans="1:28" x14ac:dyDescent="0.25">
      <c r="A16">
        <v>14</v>
      </c>
      <c r="B16" s="14">
        <v>12</v>
      </c>
      <c r="C16" t="s">
        <v>63</v>
      </c>
      <c r="D16" s="16"/>
      <c r="E16" s="16"/>
      <c r="F16" s="16"/>
      <c r="G16" s="16"/>
      <c r="H16" s="16"/>
      <c r="I16" s="16"/>
      <c r="J16" s="16"/>
      <c r="K16" s="78" t="str">
        <f>IF($C16='4. Board Level Worksheet'!$C$5,'4. Board Level Worksheet'!$C$18,"")</f>
        <v/>
      </c>
      <c r="L16" s="78" t="str">
        <f>IF($C16='4. Board Level Worksheet'!$C$5,'4. Board Level Worksheet'!$C$19,"")</f>
        <v/>
      </c>
      <c r="M16" s="80" t="str">
        <f>IF($C16='4. Board Level Worksheet'!$C$5,'4. Board Level Worksheet'!$C$21,"")</f>
        <v/>
      </c>
      <c r="N16" s="80" t="str">
        <f>IF($C16='4. Board Level Worksheet'!$C$5,'4. Board Level Worksheet'!$C$28,"")</f>
        <v/>
      </c>
      <c r="O16" s="80" t="str">
        <f>IF($C16='4. Board Level Worksheet'!$C$5,'4. Board Level Worksheet'!#REF!,"")</f>
        <v/>
      </c>
      <c r="P16" t="s">
        <v>63</v>
      </c>
      <c r="Q16" s="78">
        <v>6.9185999999999996</v>
      </c>
      <c r="R16" s="78">
        <v>6.9185999999999996</v>
      </c>
      <c r="S16" s="78">
        <v>3.721149</v>
      </c>
      <c r="T16" s="78">
        <v>0.52700000000000002</v>
      </c>
      <c r="U16" s="79">
        <v>648</v>
      </c>
      <c r="V16" s="79">
        <f t="shared" si="0"/>
        <v>0.64800000000000002</v>
      </c>
    </row>
    <row r="17" spans="1:22" x14ac:dyDescent="0.25">
      <c r="A17">
        <v>15</v>
      </c>
      <c r="B17" s="14">
        <v>13</v>
      </c>
      <c r="C17" t="s">
        <v>64</v>
      </c>
      <c r="D17" s="16"/>
      <c r="E17" s="16"/>
      <c r="F17" s="16"/>
      <c r="G17" s="16"/>
      <c r="H17" s="16"/>
      <c r="I17" s="16"/>
      <c r="J17" s="16"/>
      <c r="K17" s="78" t="str">
        <f>IF($C17='4. Board Level Worksheet'!$C$5,'4. Board Level Worksheet'!$C$18,"")</f>
        <v/>
      </c>
      <c r="L17" s="78" t="str">
        <f>IF($C17='4. Board Level Worksheet'!$C$5,'4. Board Level Worksheet'!$C$19,"")</f>
        <v/>
      </c>
      <c r="M17" s="80" t="str">
        <f>IF($C17='4. Board Level Worksheet'!$C$5,'4. Board Level Worksheet'!$C$21,"")</f>
        <v/>
      </c>
      <c r="N17" s="80" t="str">
        <f>IF($C17='4. Board Level Worksheet'!$C$5,'4. Board Level Worksheet'!$C$28,"")</f>
        <v/>
      </c>
      <c r="O17" s="80" t="str">
        <f>IF($C17='4. Board Level Worksheet'!$C$5,'4. Board Level Worksheet'!#REF!,"")</f>
        <v/>
      </c>
      <c r="P17" t="s">
        <v>64</v>
      </c>
      <c r="Q17" s="78">
        <v>1.4395</v>
      </c>
      <c r="R17" s="78">
        <v>1.4395</v>
      </c>
      <c r="S17" s="78">
        <v>0.99995500000000004</v>
      </c>
      <c r="T17" s="78">
        <v>0.17100000000000001</v>
      </c>
      <c r="U17" s="79">
        <v>311</v>
      </c>
      <c r="V17" s="79">
        <f t="shared" si="0"/>
        <v>0.311</v>
      </c>
    </row>
    <row r="18" spans="1:22" x14ac:dyDescent="0.25">
      <c r="A18">
        <v>16</v>
      </c>
      <c r="B18" s="14">
        <v>14</v>
      </c>
      <c r="C18" t="s">
        <v>65</v>
      </c>
      <c r="D18" s="16"/>
      <c r="E18" s="16"/>
      <c r="F18" s="16"/>
      <c r="G18" s="16"/>
      <c r="H18" s="16"/>
      <c r="I18" s="16"/>
      <c r="J18" s="16"/>
      <c r="K18" s="78" t="str">
        <f>IF($C18='4. Board Level Worksheet'!$C$5,'4. Board Level Worksheet'!$C$18,"")</f>
        <v/>
      </c>
      <c r="L18" s="78" t="str">
        <f>IF($C18='4. Board Level Worksheet'!$C$5,'4. Board Level Worksheet'!$C$19,"")</f>
        <v/>
      </c>
      <c r="M18" s="80" t="str">
        <f>IF($C18='4. Board Level Worksheet'!$C$5,'4. Board Level Worksheet'!$C$21,"")</f>
        <v/>
      </c>
      <c r="N18" s="80" t="str">
        <f>IF($C18='4. Board Level Worksheet'!$C$5,'4. Board Level Worksheet'!$C$28,"")</f>
        <v/>
      </c>
      <c r="O18" s="80" t="str">
        <f>IF($C18='4. Board Level Worksheet'!$C$5,'4. Board Level Worksheet'!#REF!,"")</f>
        <v/>
      </c>
      <c r="P18" t="s">
        <v>65</v>
      </c>
      <c r="Q18" s="78">
        <v>0.88219999999999998</v>
      </c>
      <c r="R18" s="78">
        <v>0.88219999999999998</v>
      </c>
      <c r="S18" s="78">
        <v>0.47901700000000003</v>
      </c>
      <c r="T18" s="78">
        <v>7.8E-2</v>
      </c>
      <c r="U18" s="79">
        <v>933</v>
      </c>
      <c r="V18" s="79">
        <f t="shared" si="0"/>
        <v>0.93300000000000005</v>
      </c>
    </row>
    <row r="19" spans="1:22" x14ac:dyDescent="0.25">
      <c r="A19">
        <v>17</v>
      </c>
      <c r="B19" s="14">
        <v>15</v>
      </c>
      <c r="C19" t="s">
        <v>66</v>
      </c>
      <c r="D19" s="16"/>
      <c r="E19" s="16"/>
      <c r="F19" s="16"/>
      <c r="G19" s="16"/>
      <c r="H19" s="16"/>
      <c r="I19" s="16"/>
      <c r="J19" s="16"/>
      <c r="K19" s="78" t="str">
        <f>IF($C19='4. Board Level Worksheet'!$C$5,'4. Board Level Worksheet'!$C$18,"")</f>
        <v/>
      </c>
      <c r="L19" s="78" t="str">
        <f>IF($C19='4. Board Level Worksheet'!$C$5,'4. Board Level Worksheet'!$C$19,"")</f>
        <v/>
      </c>
      <c r="M19" s="80" t="str">
        <f>IF($C19='4. Board Level Worksheet'!$C$5,'4. Board Level Worksheet'!$C$21,"")</f>
        <v/>
      </c>
      <c r="N19" s="80" t="str">
        <f>IF($C19='4. Board Level Worksheet'!$C$5,'4. Board Level Worksheet'!$C$28,"")</f>
        <v/>
      </c>
      <c r="O19" s="80" t="str">
        <f>IF($C19='4. Board Level Worksheet'!$C$5,'4. Board Level Worksheet'!#REF!,"")</f>
        <v/>
      </c>
      <c r="P19" t="s">
        <v>66</v>
      </c>
      <c r="Q19" s="78">
        <v>0.53200000000000003</v>
      </c>
      <c r="R19" s="78">
        <v>0.53200000000000003</v>
      </c>
      <c r="S19" s="78">
        <v>0.26747199999999999</v>
      </c>
      <c r="T19" s="78">
        <v>3.5000000000000003E-2</v>
      </c>
      <c r="U19" s="79">
        <v>768</v>
      </c>
      <c r="V19" s="79">
        <f t="shared" si="0"/>
        <v>0.76800000000000002</v>
      </c>
    </row>
    <row r="20" spans="1:22" x14ac:dyDescent="0.25">
      <c r="A20">
        <v>18</v>
      </c>
      <c r="B20" s="14">
        <v>16</v>
      </c>
      <c r="C20" t="s">
        <v>67</v>
      </c>
      <c r="D20" s="16"/>
      <c r="E20" s="16"/>
      <c r="F20" s="16"/>
      <c r="G20" s="16"/>
      <c r="H20" s="16"/>
      <c r="I20" s="16"/>
      <c r="J20" s="16"/>
      <c r="K20" s="78" t="str">
        <f>IF($C20='4. Board Level Worksheet'!$C$5,'4. Board Level Worksheet'!$C$18,"")</f>
        <v/>
      </c>
      <c r="L20" s="78" t="str">
        <f>IF($C20='4. Board Level Worksheet'!$C$5,'4. Board Level Worksheet'!$C$19,"")</f>
        <v/>
      </c>
      <c r="M20" s="80" t="str">
        <f>IF($C20='4. Board Level Worksheet'!$C$5,'4. Board Level Worksheet'!$C$21,"")</f>
        <v/>
      </c>
      <c r="N20" s="80" t="str">
        <f>IF($C20='4. Board Level Worksheet'!$C$5,'4. Board Level Worksheet'!$C$28,"")</f>
        <v/>
      </c>
      <c r="O20" s="80" t="str">
        <f>IF($C20='4. Board Level Worksheet'!$C$5,'4. Board Level Worksheet'!#REF!,"")</f>
        <v/>
      </c>
      <c r="P20" t="s">
        <v>67</v>
      </c>
      <c r="Q20" s="78">
        <v>2.5880000000000001</v>
      </c>
      <c r="R20" s="78">
        <v>2.5880000000000001</v>
      </c>
      <c r="S20" s="78">
        <v>1.6960470000000001</v>
      </c>
      <c r="T20" s="78">
        <v>0.28199999999999997</v>
      </c>
      <c r="U20" s="79">
        <v>497</v>
      </c>
      <c r="V20" s="79">
        <f t="shared" si="0"/>
        <v>0.497</v>
      </c>
    </row>
    <row r="21" spans="1:22" x14ac:dyDescent="0.25">
      <c r="A21">
        <v>19</v>
      </c>
      <c r="B21" s="14">
        <v>17</v>
      </c>
      <c r="C21" t="s">
        <v>68</v>
      </c>
      <c r="D21" s="16"/>
      <c r="E21" s="16"/>
      <c r="F21" s="16"/>
      <c r="G21" s="16"/>
      <c r="H21" s="16"/>
      <c r="I21" s="16"/>
      <c r="J21" s="16"/>
      <c r="K21" s="78" t="str">
        <f>IF($C21='4. Board Level Worksheet'!$C$5,'4. Board Level Worksheet'!$C$18,"")</f>
        <v/>
      </c>
      <c r="L21" s="78" t="str">
        <f>IF($C21='4. Board Level Worksheet'!$C$5,'4. Board Level Worksheet'!$C$19,"")</f>
        <v/>
      </c>
      <c r="M21" s="80" t="str">
        <f>IF($C21='4. Board Level Worksheet'!$C$5,'4. Board Level Worksheet'!$C$21,"")</f>
        <v/>
      </c>
      <c r="N21" s="80" t="str">
        <f>IF($C21='4. Board Level Worksheet'!$C$5,'4. Board Level Worksheet'!$C$28,"")</f>
        <v/>
      </c>
      <c r="O21" s="80" t="str">
        <f>IF($C21='4. Board Level Worksheet'!$C$5,'4. Board Level Worksheet'!#REF!,"")</f>
        <v/>
      </c>
      <c r="P21" t="s">
        <v>68</v>
      </c>
      <c r="Q21" s="78">
        <v>1.0784</v>
      </c>
      <c r="R21" s="78">
        <v>1.0784</v>
      </c>
      <c r="S21" s="78">
        <v>0.71854300000000004</v>
      </c>
      <c r="T21" s="78">
        <v>0.123</v>
      </c>
      <c r="U21" s="79">
        <v>149</v>
      </c>
      <c r="V21" s="79">
        <f t="shared" si="0"/>
        <v>0.14899999999999999</v>
      </c>
    </row>
    <row r="22" spans="1:22" x14ac:dyDescent="0.25">
      <c r="A22">
        <v>20</v>
      </c>
      <c r="B22" s="14">
        <v>18</v>
      </c>
      <c r="C22" t="s">
        <v>69</v>
      </c>
      <c r="D22" s="16"/>
      <c r="E22" s="16"/>
      <c r="F22" s="16"/>
      <c r="G22" s="16"/>
      <c r="H22" s="16"/>
      <c r="I22" s="16"/>
      <c r="J22" s="16"/>
      <c r="K22" s="78" t="str">
        <f>IF($C22='4. Board Level Worksheet'!$C$5,'4. Board Level Worksheet'!$C$18,"")</f>
        <v/>
      </c>
      <c r="L22" s="78" t="str">
        <f>IF($C22='4. Board Level Worksheet'!$C$5,'4. Board Level Worksheet'!$C$19,"")</f>
        <v/>
      </c>
      <c r="M22" s="80" t="str">
        <f>IF($C22='4. Board Level Worksheet'!$C$5,'4. Board Level Worksheet'!$C$21,"")</f>
        <v/>
      </c>
      <c r="N22" s="80" t="str">
        <f>IF($C22='4. Board Level Worksheet'!$C$5,'4. Board Level Worksheet'!$C$28,"")</f>
        <v/>
      </c>
      <c r="O22" s="80" t="str">
        <f>IF($C22='4. Board Level Worksheet'!$C$5,'4. Board Level Worksheet'!#REF!,"")</f>
        <v/>
      </c>
      <c r="P22" t="s">
        <v>69</v>
      </c>
      <c r="Q22" s="78">
        <v>0.84499999999999997</v>
      </c>
      <c r="R22" s="78">
        <v>0.84499999999999997</v>
      </c>
      <c r="S22" s="78">
        <v>0.48560799999999998</v>
      </c>
      <c r="T22" s="78">
        <v>9.0999999999999998E-2</v>
      </c>
      <c r="U22" s="79">
        <v>262</v>
      </c>
      <c r="V22" s="79">
        <f t="shared" si="0"/>
        <v>0.26200000000000001</v>
      </c>
    </row>
    <row r="23" spans="1:22" x14ac:dyDescent="0.25">
      <c r="A23">
        <v>21</v>
      </c>
      <c r="B23" s="14">
        <v>19</v>
      </c>
      <c r="C23" t="s">
        <v>70</v>
      </c>
      <c r="D23" s="16"/>
      <c r="E23" s="16"/>
      <c r="F23" s="16"/>
      <c r="G23" s="16"/>
      <c r="H23" s="16"/>
      <c r="I23" s="16"/>
      <c r="J23" s="16"/>
      <c r="K23" s="78" t="str">
        <f>IF($C23='4. Board Level Worksheet'!$C$5,'4. Board Level Worksheet'!$C$18,"")</f>
        <v/>
      </c>
      <c r="L23" s="78" t="str">
        <f>IF($C23='4. Board Level Worksheet'!$C$5,'4. Board Level Worksheet'!$C$19,"")</f>
        <v/>
      </c>
      <c r="M23" s="80" t="str">
        <f>IF($C23='4. Board Level Worksheet'!$C$5,'4. Board Level Worksheet'!$C$21,"")</f>
        <v/>
      </c>
      <c r="N23" s="80" t="str">
        <f>IF($C23='4. Board Level Worksheet'!$C$5,'4. Board Level Worksheet'!$C$28,"")</f>
        <v/>
      </c>
      <c r="O23" s="80" t="str">
        <f>IF($C23='4. Board Level Worksheet'!$C$5,'4. Board Level Worksheet'!#REF!,"")</f>
        <v/>
      </c>
      <c r="P23" t="s">
        <v>70</v>
      </c>
      <c r="Q23" s="78">
        <v>2.9912999999999998</v>
      </c>
      <c r="R23" s="78">
        <v>2.9912999999999998</v>
      </c>
      <c r="S23" s="78">
        <v>2.0338720000000001</v>
      </c>
      <c r="T23" s="78">
        <v>0.41699999999999998</v>
      </c>
      <c r="U23" s="79">
        <v>1462</v>
      </c>
      <c r="V23" s="79">
        <f t="shared" si="0"/>
        <v>1.462</v>
      </c>
    </row>
    <row r="24" spans="1:22" x14ac:dyDescent="0.25">
      <c r="A24">
        <v>22</v>
      </c>
      <c r="B24" s="14">
        <v>20</v>
      </c>
      <c r="C24" t="s">
        <v>71</v>
      </c>
      <c r="D24" s="16"/>
      <c r="E24" s="16"/>
      <c r="F24" s="16"/>
      <c r="G24" s="16"/>
      <c r="H24" s="16"/>
      <c r="I24" s="16"/>
      <c r="J24" s="16"/>
      <c r="K24" s="78" t="str">
        <f>IF($C24='4. Board Level Worksheet'!$C$5,'4. Board Level Worksheet'!$C$18,"")</f>
        <v/>
      </c>
      <c r="L24" s="78" t="str">
        <f>IF($C24='4. Board Level Worksheet'!$C$5,'4. Board Level Worksheet'!$C$19,"")</f>
        <v/>
      </c>
      <c r="M24" s="80" t="str">
        <f>IF($C24='4. Board Level Worksheet'!$C$5,'4. Board Level Worksheet'!$C$21,"")</f>
        <v/>
      </c>
      <c r="N24" s="80" t="str">
        <f>IF($C24='4. Board Level Worksheet'!$C$5,'4. Board Level Worksheet'!$C$28,"")</f>
        <v/>
      </c>
      <c r="O24" s="80" t="str">
        <f>IF($C24='4. Board Level Worksheet'!$C$5,'4. Board Level Worksheet'!#REF!,"")</f>
        <v/>
      </c>
      <c r="P24" t="s">
        <v>71</v>
      </c>
      <c r="Q24" s="78">
        <v>1.2395</v>
      </c>
      <c r="R24" s="78">
        <v>1.2395</v>
      </c>
      <c r="S24" s="78">
        <v>0.88417500000000004</v>
      </c>
      <c r="T24" s="78">
        <v>0.155</v>
      </c>
      <c r="U24" s="79">
        <v>1045</v>
      </c>
      <c r="V24" s="79">
        <f t="shared" si="0"/>
        <v>1.0449999999999999</v>
      </c>
    </row>
    <row r="25" spans="1:22" x14ac:dyDescent="0.25">
      <c r="A25">
        <v>23</v>
      </c>
      <c r="B25" s="14">
        <v>21</v>
      </c>
      <c r="C25" t="s">
        <v>72</v>
      </c>
      <c r="D25" s="16"/>
      <c r="E25" s="16"/>
      <c r="F25" s="16"/>
      <c r="G25" s="16"/>
      <c r="H25" s="16"/>
      <c r="I25" s="16"/>
      <c r="J25" s="16"/>
      <c r="K25" s="78" t="str">
        <f>IF($C25='4. Board Level Worksheet'!$C$5,'4. Board Level Worksheet'!$C$18,"")</f>
        <v/>
      </c>
      <c r="L25" s="78" t="str">
        <f>IF($C25='4. Board Level Worksheet'!$C$5,'4. Board Level Worksheet'!$C$19,"")</f>
        <v/>
      </c>
      <c r="M25" s="80" t="str">
        <f>IF($C25='4. Board Level Worksheet'!$C$5,'4. Board Level Worksheet'!$C$21,"")</f>
        <v/>
      </c>
      <c r="N25" s="80" t="str">
        <f>IF($C25='4. Board Level Worksheet'!$C$5,'4. Board Level Worksheet'!$C$28,"")</f>
        <v/>
      </c>
      <c r="O25" s="80" t="str">
        <f>IF($C25='4. Board Level Worksheet'!$C$5,'4. Board Level Worksheet'!#REF!,"")</f>
        <v/>
      </c>
      <c r="P25" t="s">
        <v>72</v>
      </c>
      <c r="Q25" s="78">
        <v>1.1619999999999999</v>
      </c>
      <c r="R25" s="78">
        <v>1.1619999999999999</v>
      </c>
      <c r="S25" s="78">
        <v>0.67302499999999998</v>
      </c>
      <c r="T25" s="78">
        <v>0.12</v>
      </c>
      <c r="U25" s="79">
        <v>794</v>
      </c>
      <c r="V25" s="79">
        <f t="shared" si="0"/>
        <v>0.79400000000000004</v>
      </c>
    </row>
    <row r="26" spans="1:22" x14ac:dyDescent="0.25">
      <c r="A26">
        <v>24</v>
      </c>
      <c r="B26" s="14">
        <v>22</v>
      </c>
      <c r="C26" t="s">
        <v>73</v>
      </c>
      <c r="D26" s="16"/>
      <c r="E26" s="16"/>
      <c r="F26" s="16"/>
      <c r="G26" s="16"/>
      <c r="H26" s="16"/>
      <c r="I26" s="16"/>
      <c r="J26" s="16"/>
      <c r="K26" s="78" t="str">
        <f>IF($C26='4. Board Level Worksheet'!$C$5,'4. Board Level Worksheet'!$C$18,"")</f>
        <v/>
      </c>
      <c r="L26" s="78" t="str">
        <f>IF($C26='4. Board Level Worksheet'!$C$5,'4. Board Level Worksheet'!$C$19,"")</f>
        <v/>
      </c>
      <c r="M26" s="80" t="str">
        <f>IF($C26='4. Board Level Worksheet'!$C$5,'4. Board Level Worksheet'!$C$21,"")</f>
        <v/>
      </c>
      <c r="N26" s="80" t="str">
        <f>IF($C26='4. Board Level Worksheet'!$C$5,'4. Board Level Worksheet'!$C$28,"")</f>
        <v/>
      </c>
      <c r="O26" s="80" t="str">
        <f>IF($C26='4. Board Level Worksheet'!$C$5,'4. Board Level Worksheet'!#REF!,"")</f>
        <v/>
      </c>
      <c r="P26" t="s">
        <v>73</v>
      </c>
      <c r="Q26" s="78">
        <v>1.0193000000000001</v>
      </c>
      <c r="R26" s="78">
        <v>1.0193000000000001</v>
      </c>
      <c r="S26" s="78">
        <v>0.53801399999999999</v>
      </c>
      <c r="T26" s="78">
        <v>6.9000000000000006E-2</v>
      </c>
      <c r="U26" s="79">
        <v>428</v>
      </c>
      <c r="V26" s="79">
        <f t="shared" si="0"/>
        <v>0.42799999999999999</v>
      </c>
    </row>
    <row r="27" spans="1:22" x14ac:dyDescent="0.25">
      <c r="A27">
        <v>25</v>
      </c>
      <c r="B27" s="14">
        <v>23</v>
      </c>
      <c r="C27" t="s">
        <v>74</v>
      </c>
      <c r="D27" s="16"/>
      <c r="E27" s="16"/>
      <c r="F27" s="16"/>
      <c r="G27" s="16"/>
      <c r="H27" s="16"/>
      <c r="I27" s="16"/>
      <c r="J27" s="16"/>
      <c r="K27" s="78" t="str">
        <f>IF($C27='4. Board Level Worksheet'!$C$5,'4. Board Level Worksheet'!$C$18,"")</f>
        <v/>
      </c>
      <c r="L27" s="78" t="str">
        <f>IF($C27='4. Board Level Worksheet'!$C$5,'4. Board Level Worksheet'!$C$19,"")</f>
        <v/>
      </c>
      <c r="M27" s="80" t="str">
        <f>IF($C27='4. Board Level Worksheet'!$C$5,'4. Board Level Worksheet'!$C$21,"")</f>
        <v/>
      </c>
      <c r="N27" s="80" t="str">
        <f>IF($C27='4. Board Level Worksheet'!$C$5,'4. Board Level Worksheet'!$C$28,"")</f>
        <v/>
      </c>
      <c r="O27" s="80" t="str">
        <f>IF($C27='4. Board Level Worksheet'!$C$5,'4. Board Level Worksheet'!#REF!,"")</f>
        <v/>
      </c>
      <c r="P27" t="s">
        <v>74</v>
      </c>
      <c r="Q27" s="78">
        <v>0.7641</v>
      </c>
      <c r="R27" s="78">
        <v>0.7641</v>
      </c>
      <c r="S27" s="78">
        <v>0.36727500000000002</v>
      </c>
      <c r="T27" s="78">
        <v>6.7000000000000004E-2</v>
      </c>
      <c r="U27" s="79">
        <v>765</v>
      </c>
      <c r="V27" s="79">
        <f t="shared" si="0"/>
        <v>0.76500000000000001</v>
      </c>
    </row>
    <row r="28" spans="1:22" x14ac:dyDescent="0.25">
      <c r="A28">
        <v>26</v>
      </c>
      <c r="B28" s="14">
        <v>24</v>
      </c>
      <c r="C28" t="s">
        <v>75</v>
      </c>
      <c r="D28" s="16"/>
      <c r="E28" s="16"/>
      <c r="F28" s="16"/>
      <c r="G28" s="16"/>
      <c r="H28" s="16"/>
      <c r="I28" s="16"/>
      <c r="J28" s="16"/>
      <c r="K28" s="78" t="str">
        <f>IF($C28='4. Board Level Worksheet'!$C$5,'4. Board Level Worksheet'!$C$18,"")</f>
        <v/>
      </c>
      <c r="L28" s="78" t="str">
        <f>IF($C28='4. Board Level Worksheet'!$C$5,'4. Board Level Worksheet'!$C$19,"")</f>
        <v/>
      </c>
      <c r="M28" s="80" t="str">
        <f>IF($C28='4. Board Level Worksheet'!$C$5,'4. Board Level Worksheet'!$C$21,"")</f>
        <v/>
      </c>
      <c r="N28" s="80" t="str">
        <f>IF($C28='4. Board Level Worksheet'!$C$5,'4. Board Level Worksheet'!$C$28,"")</f>
        <v/>
      </c>
      <c r="O28" s="80" t="str">
        <f>IF($C28='4. Board Level Worksheet'!$C$5,'4. Board Level Worksheet'!#REF!,"")</f>
        <v/>
      </c>
      <c r="P28" t="s">
        <v>75</v>
      </c>
      <c r="Q28" s="78">
        <v>1.4674</v>
      </c>
      <c r="R28" s="78">
        <v>1.4674</v>
      </c>
      <c r="S28" s="78">
        <v>0.863236</v>
      </c>
      <c r="T28" s="78">
        <v>0.156</v>
      </c>
      <c r="U28" s="79">
        <v>331</v>
      </c>
      <c r="V28" s="79">
        <f t="shared" si="0"/>
        <v>0.33100000000000002</v>
      </c>
    </row>
    <row r="29" spans="1:22" x14ac:dyDescent="0.25">
      <c r="A29">
        <v>27</v>
      </c>
      <c r="B29" s="14">
        <v>25</v>
      </c>
      <c r="C29" t="s">
        <v>76</v>
      </c>
      <c r="D29" s="16"/>
      <c r="E29" s="16"/>
      <c r="F29" s="16"/>
      <c r="G29" s="16"/>
      <c r="H29" s="16"/>
      <c r="I29" s="16"/>
      <c r="J29" s="16"/>
      <c r="K29" s="78" t="str">
        <f>IF($C29='4. Board Level Worksheet'!$C$5,'4. Board Level Worksheet'!$C$18,"")</f>
        <v/>
      </c>
      <c r="L29" s="78" t="str">
        <f>IF($C29='4. Board Level Worksheet'!$C$5,'4. Board Level Worksheet'!$C$19,"")</f>
        <v/>
      </c>
      <c r="M29" s="80" t="str">
        <f>IF($C29='4. Board Level Worksheet'!$C$5,'4. Board Level Worksheet'!$C$21,"")</f>
        <v/>
      </c>
      <c r="N29" s="80" t="str">
        <f>IF($C29='4. Board Level Worksheet'!$C$5,'4. Board Level Worksheet'!$C$28,"")</f>
        <v/>
      </c>
      <c r="O29" s="80" t="str">
        <f>IF($C29='4. Board Level Worksheet'!$C$5,'4. Board Level Worksheet'!#REF!,"")</f>
        <v/>
      </c>
      <c r="P29" t="s">
        <v>76</v>
      </c>
      <c r="Q29" s="78">
        <v>1.6815</v>
      </c>
      <c r="R29" s="78">
        <v>1.6815</v>
      </c>
      <c r="S29" s="78">
        <v>1.073366</v>
      </c>
      <c r="T29" s="78">
        <v>0.161</v>
      </c>
      <c r="U29" s="79">
        <v>780</v>
      </c>
      <c r="V29" s="79">
        <f t="shared" si="0"/>
        <v>0.78</v>
      </c>
    </row>
    <row r="30" spans="1:22" x14ac:dyDescent="0.25">
      <c r="A30">
        <v>28</v>
      </c>
      <c r="B30" s="14">
        <v>26</v>
      </c>
      <c r="C30" t="s">
        <v>77</v>
      </c>
      <c r="D30" s="16"/>
      <c r="E30" s="16"/>
      <c r="F30" s="16"/>
      <c r="G30" s="16"/>
      <c r="H30" s="16"/>
      <c r="I30" s="16"/>
      <c r="J30" s="16"/>
      <c r="K30" s="78" t="str">
        <f>IF($C30='4. Board Level Worksheet'!$C$5,'4. Board Level Worksheet'!$C$18,"")</f>
        <v/>
      </c>
      <c r="L30" s="78" t="str">
        <f>IF($C30='4. Board Level Worksheet'!$C$5,'4. Board Level Worksheet'!$C$19,"")</f>
        <v/>
      </c>
      <c r="M30" s="80" t="str">
        <f>IF($C30='4. Board Level Worksheet'!$C$5,'4. Board Level Worksheet'!$C$21,"")</f>
        <v/>
      </c>
      <c r="N30" s="80" t="str">
        <f>IF($C30='4. Board Level Worksheet'!$C$5,'4. Board Level Worksheet'!$C$28,"")</f>
        <v/>
      </c>
      <c r="O30" s="80" t="str">
        <f>IF($C30='4. Board Level Worksheet'!$C$5,'4. Board Level Worksheet'!#REF!,"")</f>
        <v/>
      </c>
      <c r="P30" t="s">
        <v>77</v>
      </c>
      <c r="Q30" s="78">
        <v>0.86070000000000002</v>
      </c>
      <c r="R30" s="78">
        <v>0.86070000000000002</v>
      </c>
      <c r="S30" s="78">
        <v>0.43895899999999999</v>
      </c>
      <c r="T30" s="78">
        <v>5.8000000000000003E-2</v>
      </c>
      <c r="U30" s="79">
        <v>147</v>
      </c>
      <c r="V30" s="79">
        <f t="shared" si="0"/>
        <v>0.14699999999999999</v>
      </c>
    </row>
    <row r="31" spans="1:22" x14ac:dyDescent="0.25">
      <c r="A31">
        <v>29</v>
      </c>
      <c r="B31" s="14">
        <v>27</v>
      </c>
      <c r="C31" t="s">
        <v>78</v>
      </c>
      <c r="D31" s="16"/>
      <c r="E31" s="16"/>
      <c r="F31" s="16"/>
      <c r="G31" s="16"/>
      <c r="H31" s="16"/>
      <c r="I31" s="16"/>
      <c r="J31" s="16"/>
      <c r="K31" s="78" t="str">
        <f>IF($C31='4. Board Level Worksheet'!$C$5,'4. Board Level Worksheet'!$C$18,"")</f>
        <v/>
      </c>
      <c r="L31" s="78" t="str">
        <f>IF($C31='4. Board Level Worksheet'!$C$5,'4. Board Level Worksheet'!$C$19,"")</f>
        <v/>
      </c>
      <c r="M31" s="80" t="str">
        <f>IF($C31='4. Board Level Worksheet'!$C$5,'4. Board Level Worksheet'!$C$21,"")</f>
        <v/>
      </c>
      <c r="N31" s="80" t="str">
        <f>IF($C31='4. Board Level Worksheet'!$C$5,'4. Board Level Worksheet'!$C$28,"")</f>
        <v/>
      </c>
      <c r="O31" s="80" t="str">
        <f>IF($C31='4. Board Level Worksheet'!$C$5,'4. Board Level Worksheet'!#REF!,"")</f>
        <v/>
      </c>
      <c r="P31" t="s">
        <v>78</v>
      </c>
      <c r="Q31" s="78">
        <v>0.56810000000000005</v>
      </c>
      <c r="R31" s="78">
        <v>0.56810000000000005</v>
      </c>
      <c r="S31" s="78">
        <v>0.31396499999999999</v>
      </c>
      <c r="T31" s="78">
        <v>4.9000000000000002E-2</v>
      </c>
      <c r="U31" s="79">
        <v>820</v>
      </c>
      <c r="V31" s="79">
        <f t="shared" si="0"/>
        <v>0.82</v>
      </c>
    </row>
    <row r="32" spans="1:22" x14ac:dyDescent="0.25">
      <c r="A32">
        <v>30</v>
      </c>
      <c r="B32" s="14">
        <v>28</v>
      </c>
      <c r="C32" t="s">
        <v>79</v>
      </c>
      <c r="D32" s="16"/>
      <c r="E32" s="16"/>
      <c r="F32" s="16"/>
      <c r="G32" s="16"/>
      <c r="H32" s="16"/>
      <c r="I32" s="16"/>
      <c r="J32" s="16"/>
      <c r="K32" s="78" t="str">
        <f>IF($C32='4. Board Level Worksheet'!$C$5,'4. Board Level Worksheet'!$C$18,"")</f>
        <v/>
      </c>
      <c r="L32" s="78" t="str">
        <f>IF($C32='4. Board Level Worksheet'!$C$5,'4. Board Level Worksheet'!$C$19,"")</f>
        <v/>
      </c>
      <c r="M32" s="80" t="str">
        <f>IF($C32='4. Board Level Worksheet'!$C$5,'4. Board Level Worksheet'!$C$21,"")</f>
        <v/>
      </c>
      <c r="N32" s="80" t="str">
        <f>IF($C32='4. Board Level Worksheet'!$C$5,'4. Board Level Worksheet'!$C$28,"")</f>
        <v/>
      </c>
      <c r="O32" s="80" t="str">
        <f>IF($C32='4. Board Level Worksheet'!$C$5,'4. Board Level Worksheet'!#REF!,"")</f>
        <v/>
      </c>
      <c r="P32" t="s">
        <v>79</v>
      </c>
      <c r="Q32" s="78">
        <v>0.28489999999999999</v>
      </c>
      <c r="R32" s="78">
        <v>0.28489999999999999</v>
      </c>
      <c r="S32" s="78">
        <v>0.17255899999999999</v>
      </c>
      <c r="T32" s="78">
        <v>2.1000000000000001E-2</v>
      </c>
      <c r="U32" s="79">
        <v>63</v>
      </c>
      <c r="V32" s="79">
        <f t="shared" si="0"/>
        <v>6.3E-2</v>
      </c>
    </row>
    <row r="33" spans="1:22" x14ac:dyDescent="0.25">
      <c r="A33">
        <v>31</v>
      </c>
      <c r="B33" s="14">
        <v>29</v>
      </c>
      <c r="C33" t="s">
        <v>80</v>
      </c>
      <c r="D33" s="16"/>
      <c r="E33" s="16"/>
      <c r="F33" s="16"/>
      <c r="G33" s="16"/>
      <c r="H33" s="16"/>
      <c r="I33" s="16"/>
      <c r="J33" s="16"/>
      <c r="K33" s="78" t="str">
        <f>IF($C33='4. Board Level Worksheet'!$C$5,'4. Board Level Worksheet'!$C$18,"")</f>
        <v/>
      </c>
      <c r="L33" s="78" t="str">
        <f>IF($C33='4. Board Level Worksheet'!$C$5,'4. Board Level Worksheet'!$C$19,"")</f>
        <v/>
      </c>
      <c r="M33" s="80" t="str">
        <f>IF($C33='4. Board Level Worksheet'!$C$5,'4. Board Level Worksheet'!$C$21,"")</f>
        <v/>
      </c>
      <c r="N33" s="80" t="str">
        <f>IF($C33='4. Board Level Worksheet'!$C$5,'4. Board Level Worksheet'!$C$28,"")</f>
        <v/>
      </c>
      <c r="O33" s="80" t="str">
        <f>IF($C33='4. Board Level Worksheet'!$C$5,'4. Board Level Worksheet'!#REF!,"")</f>
        <v/>
      </c>
      <c r="P33" t="s">
        <v>80</v>
      </c>
      <c r="Q33" s="78">
        <v>0.4471</v>
      </c>
      <c r="R33" s="78">
        <v>0.4471</v>
      </c>
      <c r="S33" s="78">
        <v>0.25007699999999999</v>
      </c>
      <c r="T33" s="78">
        <v>3.7999999999999999E-2</v>
      </c>
      <c r="U33" s="79">
        <v>199</v>
      </c>
      <c r="V33" s="79">
        <f t="shared" si="0"/>
        <v>0.19900000000000001</v>
      </c>
    </row>
    <row r="34" spans="1:22" x14ac:dyDescent="0.25">
      <c r="A34">
        <v>32</v>
      </c>
      <c r="B34" s="14" t="s">
        <v>36</v>
      </c>
      <c r="C34" t="s">
        <v>81</v>
      </c>
      <c r="D34" s="16"/>
      <c r="E34" s="16"/>
      <c r="F34" s="16"/>
      <c r="G34" s="16"/>
      <c r="H34" s="16"/>
      <c r="I34" s="16"/>
      <c r="J34" s="16"/>
      <c r="K34" s="78" t="str">
        <f>IF($C34='4. Board Level Worksheet'!$C$5,'4. Board Level Worksheet'!$C$18,"")</f>
        <v/>
      </c>
      <c r="L34" s="78" t="str">
        <f>IF($C34='4. Board Level Worksheet'!$C$5,'4. Board Level Worksheet'!$C$19,"")</f>
        <v/>
      </c>
      <c r="M34" s="80" t="str">
        <f>IF($C34='4. Board Level Worksheet'!$C$5,'4. Board Level Worksheet'!$C$21,"")</f>
        <v/>
      </c>
      <c r="N34" s="80" t="str">
        <f>IF($C34='4. Board Level Worksheet'!$C$5,'4. Board Level Worksheet'!$C$28,"")</f>
        <v/>
      </c>
      <c r="O34" s="80" t="str">
        <f>IF($C34='4. Board Level Worksheet'!$C$5,'4. Board Level Worksheet'!#REF!,"")</f>
        <v/>
      </c>
      <c r="P34" t="s">
        <v>81</v>
      </c>
      <c r="Q34" s="78">
        <v>0.10199999999999999</v>
      </c>
      <c r="R34" s="78">
        <v>0.10199999999999999</v>
      </c>
      <c r="S34" s="78">
        <v>4.2092999999999998E-2</v>
      </c>
      <c r="T34" s="78">
        <v>7.0000000000000001E-3</v>
      </c>
      <c r="U34" s="79">
        <v>58</v>
      </c>
      <c r="V34" s="79">
        <f t="shared" si="0"/>
        <v>5.8000000000000003E-2</v>
      </c>
    </row>
    <row r="35" spans="1:22" x14ac:dyDescent="0.25">
      <c r="A35">
        <v>33</v>
      </c>
      <c r="B35" s="14" t="s">
        <v>37</v>
      </c>
      <c r="C35" t="s">
        <v>82</v>
      </c>
      <c r="D35" s="16"/>
      <c r="E35" s="16"/>
      <c r="F35" s="16"/>
      <c r="G35" s="16"/>
      <c r="H35" s="16"/>
      <c r="I35" s="16"/>
      <c r="J35" s="16"/>
      <c r="K35" s="78" t="str">
        <f>IF($C35='4. Board Level Worksheet'!$C$5,'4. Board Level Worksheet'!$C$18,"")</f>
        <v/>
      </c>
      <c r="L35" s="78" t="str">
        <f>IF($C35='4. Board Level Worksheet'!$C$5,'4. Board Level Worksheet'!$C$19,"")</f>
        <v/>
      </c>
      <c r="M35" s="80" t="str">
        <f>IF($C35='4. Board Level Worksheet'!$C$5,'4. Board Level Worksheet'!$C$21,"")</f>
        <v/>
      </c>
      <c r="N35" s="80" t="str">
        <f>IF($C35='4. Board Level Worksheet'!$C$5,'4. Board Level Worksheet'!$C$28,"")</f>
        <v/>
      </c>
      <c r="O35" s="80" t="str">
        <f>IF($C35='4. Board Level Worksheet'!$C$5,'4. Board Level Worksheet'!#REF!,"")</f>
        <v/>
      </c>
      <c r="P35" t="s">
        <v>82</v>
      </c>
      <c r="Q35" s="78">
        <v>0.1009</v>
      </c>
      <c r="R35" s="78">
        <v>0.1009</v>
      </c>
      <c r="S35" s="78">
        <v>5.1728000000000003E-2</v>
      </c>
      <c r="T35" s="78">
        <v>8.0000000000000002E-3</v>
      </c>
      <c r="U35" s="79">
        <v>215</v>
      </c>
      <c r="V35" s="79">
        <f t="shared" si="0"/>
        <v>0.215</v>
      </c>
    </row>
    <row r="36" spans="1:22" x14ac:dyDescent="0.25">
      <c r="A36">
        <v>34</v>
      </c>
      <c r="B36" s="14">
        <v>31</v>
      </c>
      <c r="C36" t="s">
        <v>83</v>
      </c>
      <c r="D36" s="16"/>
      <c r="E36" s="16"/>
      <c r="F36" s="16"/>
      <c r="G36" s="16"/>
      <c r="H36" s="16"/>
      <c r="I36" s="16"/>
      <c r="J36" s="16"/>
      <c r="K36" s="78" t="str">
        <f>IF($C36='4. Board Level Worksheet'!$C$5,'4. Board Level Worksheet'!$C$18,"")</f>
        <v/>
      </c>
      <c r="L36" s="78" t="str">
        <f>IF($C36='4. Board Level Worksheet'!$C$5,'4. Board Level Worksheet'!$C$19,"")</f>
        <v/>
      </c>
      <c r="M36" s="80" t="str">
        <f>IF($C36='4. Board Level Worksheet'!$C$5,'4. Board Level Worksheet'!$C$21,"")</f>
        <v/>
      </c>
      <c r="N36" s="80" t="str">
        <f>IF($C36='4. Board Level Worksheet'!$C$5,'4. Board Level Worksheet'!$C$28,"")</f>
        <v/>
      </c>
      <c r="O36" s="80" t="str">
        <f>IF($C36='4. Board Level Worksheet'!$C$5,'4. Board Level Worksheet'!#REF!,"")</f>
        <v/>
      </c>
      <c r="P36" t="s">
        <v>83</v>
      </c>
      <c r="Q36" s="78">
        <v>0.15670000000000001</v>
      </c>
      <c r="R36" s="78">
        <v>0.15670000000000001</v>
      </c>
      <c r="S36" s="78">
        <v>6.7409999999999998E-2</v>
      </c>
      <c r="T36" s="78">
        <v>1.0999999999999999E-2</v>
      </c>
      <c r="U36" s="79">
        <v>56</v>
      </c>
      <c r="V36" s="79">
        <f t="shared" si="0"/>
        <v>5.6000000000000001E-2</v>
      </c>
    </row>
    <row r="37" spans="1:22" x14ac:dyDescent="0.25">
      <c r="A37">
        <v>35</v>
      </c>
      <c r="B37" s="14">
        <v>32</v>
      </c>
      <c r="C37" t="s">
        <v>84</v>
      </c>
      <c r="D37" s="16"/>
      <c r="E37" s="16"/>
      <c r="F37" s="16"/>
      <c r="G37" s="16"/>
      <c r="H37" s="16"/>
      <c r="I37" s="16"/>
      <c r="J37" s="16"/>
      <c r="K37" s="78" t="str">
        <f>IF($C37='4. Board Level Worksheet'!$C$5,'4. Board Level Worksheet'!$C$18,"")</f>
        <v/>
      </c>
      <c r="L37" s="78" t="str">
        <f>IF($C37='4. Board Level Worksheet'!$C$5,'4. Board Level Worksheet'!$C$19,"")</f>
        <v/>
      </c>
      <c r="M37" s="80" t="str">
        <f>IF($C37='4. Board Level Worksheet'!$C$5,'4. Board Level Worksheet'!$C$21,"")</f>
        <v/>
      </c>
      <c r="N37" s="80" t="str">
        <f>IF($C37='4. Board Level Worksheet'!$C$5,'4. Board Level Worksheet'!$C$28,"")</f>
        <v/>
      </c>
      <c r="O37" s="80" t="str">
        <f>IF($C37='4. Board Level Worksheet'!$C$5,'4. Board Level Worksheet'!#REF!,"")</f>
        <v/>
      </c>
      <c r="P37" t="s">
        <v>84</v>
      </c>
      <c r="Q37" s="78">
        <v>0.1764</v>
      </c>
      <c r="R37" s="78">
        <v>0.1764</v>
      </c>
      <c r="S37" s="78">
        <v>9.3118000000000006E-2</v>
      </c>
      <c r="T37" s="78">
        <v>1.4E-2</v>
      </c>
      <c r="U37" s="79">
        <v>37</v>
      </c>
      <c r="V37" s="79">
        <f t="shared" si="0"/>
        <v>3.6999999999999998E-2</v>
      </c>
    </row>
    <row r="38" spans="1:22" x14ac:dyDescent="0.25">
      <c r="A38">
        <v>36</v>
      </c>
      <c r="B38" s="14" t="s">
        <v>38</v>
      </c>
      <c r="C38" t="s">
        <v>85</v>
      </c>
      <c r="D38" s="16"/>
      <c r="E38" s="16"/>
      <c r="F38" s="16"/>
      <c r="G38" s="16"/>
      <c r="H38" s="16"/>
      <c r="I38" s="16"/>
      <c r="J38" s="16"/>
      <c r="K38" s="78" t="str">
        <f>IF($C38='4. Board Level Worksheet'!$C$5,'4. Board Level Worksheet'!$C$18,"")</f>
        <v/>
      </c>
      <c r="L38" s="78" t="str">
        <f>IF($C38='4. Board Level Worksheet'!$C$5,'4. Board Level Worksheet'!$C$19,"")</f>
        <v/>
      </c>
      <c r="M38" s="80" t="str">
        <f>IF($C38='4. Board Level Worksheet'!$C$5,'4. Board Level Worksheet'!$C$21,"")</f>
        <v/>
      </c>
      <c r="N38" s="80" t="str">
        <f>IF($C38='4. Board Level Worksheet'!$C$5,'4. Board Level Worksheet'!$C$28,"")</f>
        <v/>
      </c>
      <c r="O38" s="80" t="str">
        <f>IF($C38='4. Board Level Worksheet'!$C$5,'4. Board Level Worksheet'!#REF!,"")</f>
        <v/>
      </c>
      <c r="P38" t="s">
        <v>85</v>
      </c>
      <c r="Q38" s="78">
        <v>5.0700000000000002E-2</v>
      </c>
      <c r="R38" s="78">
        <v>5.0700000000000002E-2</v>
      </c>
      <c r="S38" s="78">
        <v>2.0788999999999998E-2</v>
      </c>
      <c r="T38" s="78">
        <v>6.0000000000000001E-3</v>
      </c>
      <c r="U38" s="79">
        <v>7</v>
      </c>
      <c r="V38" s="79">
        <f t="shared" si="0"/>
        <v>7.0000000000000001E-3</v>
      </c>
    </row>
    <row r="39" spans="1:22" x14ac:dyDescent="0.25">
      <c r="A39">
        <v>37</v>
      </c>
      <c r="B39" s="14" t="s">
        <v>39</v>
      </c>
      <c r="C39" t="s">
        <v>86</v>
      </c>
      <c r="D39" s="16"/>
      <c r="E39" s="16"/>
      <c r="F39" s="16"/>
      <c r="G39" s="16"/>
      <c r="H39" s="16"/>
      <c r="I39" s="16"/>
      <c r="J39" s="16"/>
      <c r="K39" s="78" t="str">
        <f>IF($C39='4. Board Level Worksheet'!$C$5,'4. Board Level Worksheet'!$C$18,"")</f>
        <v/>
      </c>
      <c r="L39" s="78" t="str">
        <f>IF($C39='4. Board Level Worksheet'!$C$5,'4. Board Level Worksheet'!$C$19,"")</f>
        <v/>
      </c>
      <c r="M39" s="80" t="str">
        <f>IF($C39='4. Board Level Worksheet'!$C$5,'4. Board Level Worksheet'!$C$21,"")</f>
        <v/>
      </c>
      <c r="N39" s="80" t="str">
        <f>IF($C39='4. Board Level Worksheet'!$C$5,'4. Board Level Worksheet'!$C$28,"")</f>
        <v/>
      </c>
      <c r="O39" s="80" t="str">
        <f>IF($C39='4. Board Level Worksheet'!$C$5,'4. Board Level Worksheet'!#REF!,"")</f>
        <v/>
      </c>
      <c r="P39" t="s">
        <v>86</v>
      </c>
      <c r="Q39" s="78">
        <v>4.2900000000000001E-2</v>
      </c>
      <c r="R39" s="78">
        <v>4.2900000000000001E-2</v>
      </c>
      <c r="S39" s="78">
        <v>1.6799000000000001E-2</v>
      </c>
      <c r="T39" s="78">
        <v>4.0000000000000001E-3</v>
      </c>
      <c r="U39" s="79">
        <v>4</v>
      </c>
      <c r="V39" s="79">
        <f t="shared" si="0"/>
        <v>4.0000000000000001E-3</v>
      </c>
    </row>
    <row r="40" spans="1:22" x14ac:dyDescent="0.25">
      <c r="A40">
        <v>38</v>
      </c>
      <c r="B40" s="14" t="s">
        <v>40</v>
      </c>
      <c r="C40" t="s">
        <v>87</v>
      </c>
      <c r="D40" s="16"/>
      <c r="E40" s="16"/>
      <c r="F40" s="16"/>
      <c r="G40" s="16"/>
      <c r="H40" s="16"/>
      <c r="I40" s="16"/>
      <c r="J40" s="16"/>
      <c r="K40" s="78" t="str">
        <f>IF($C40='4. Board Level Worksheet'!$C$5,'4. Board Level Worksheet'!$C$18,"")</f>
        <v/>
      </c>
      <c r="L40" s="78" t="str">
        <f>IF($C40='4. Board Level Worksheet'!$C$5,'4. Board Level Worksheet'!$C$19,"")</f>
        <v/>
      </c>
      <c r="M40" s="80" t="str">
        <f>IF($C40='4. Board Level Worksheet'!$C$5,'4. Board Level Worksheet'!$C$21,"")</f>
        <v/>
      </c>
      <c r="N40" s="80" t="str">
        <f>IF($C40='4. Board Level Worksheet'!$C$5,'4. Board Level Worksheet'!$C$28,"")</f>
        <v/>
      </c>
      <c r="O40" s="80" t="str">
        <f>IF($C40='4. Board Level Worksheet'!$C$5,'4. Board Level Worksheet'!#REF!,"")</f>
        <v/>
      </c>
      <c r="P40" t="s">
        <v>87</v>
      </c>
      <c r="Q40" s="78">
        <v>0.21029999999999999</v>
      </c>
      <c r="R40" s="78">
        <v>0.21029999999999999</v>
      </c>
      <c r="S40" s="78">
        <v>9.6697000000000005E-2</v>
      </c>
      <c r="T40" s="78">
        <v>1.7999999999999999E-2</v>
      </c>
      <c r="U40" s="79">
        <v>22</v>
      </c>
      <c r="V40" s="79">
        <f t="shared" si="0"/>
        <v>2.1999999999999999E-2</v>
      </c>
    </row>
    <row r="41" spans="1:22" x14ac:dyDescent="0.25">
      <c r="A41">
        <v>39</v>
      </c>
      <c r="B41" s="14" t="s">
        <v>41</v>
      </c>
      <c r="C41" t="s">
        <v>88</v>
      </c>
      <c r="D41" s="16"/>
      <c r="E41" s="16"/>
      <c r="F41" s="16"/>
      <c r="G41" s="16"/>
      <c r="H41" s="16"/>
      <c r="I41" s="16"/>
      <c r="J41" s="16"/>
      <c r="K41" s="78" t="str">
        <f>IF($C41='4. Board Level Worksheet'!$C$5,'4. Board Level Worksheet'!$C$18,"")</f>
        <v/>
      </c>
      <c r="L41" s="78" t="str">
        <f>IF($C41='4. Board Level Worksheet'!$C$5,'4. Board Level Worksheet'!$C$19,"")</f>
        <v/>
      </c>
      <c r="M41" s="80" t="str">
        <f>IF($C41='4. Board Level Worksheet'!$C$5,'4. Board Level Worksheet'!$C$21,"")</f>
        <v/>
      </c>
      <c r="N41" s="80" t="str">
        <f>IF($C41='4. Board Level Worksheet'!$C$5,'4. Board Level Worksheet'!$C$28,"")</f>
        <v/>
      </c>
      <c r="O41" s="80" t="str">
        <f>IF($C41='4. Board Level Worksheet'!$C$5,'4. Board Level Worksheet'!#REF!,"")</f>
        <v/>
      </c>
      <c r="P41" t="s">
        <v>88</v>
      </c>
      <c r="Q41" s="78">
        <v>7.7700000000000005E-2</v>
      </c>
      <c r="R41" s="78">
        <v>7.7700000000000005E-2</v>
      </c>
      <c r="S41" s="78">
        <v>2.5885999999999999E-2</v>
      </c>
      <c r="T41" s="78">
        <v>5.0000000000000001E-3</v>
      </c>
      <c r="U41" s="79">
        <v>7</v>
      </c>
      <c r="V41" s="79">
        <f t="shared" si="0"/>
        <v>7.0000000000000001E-3</v>
      </c>
    </row>
    <row r="42" spans="1:22" x14ac:dyDescent="0.25">
      <c r="A42">
        <v>40</v>
      </c>
      <c r="B42" s="14">
        <v>35</v>
      </c>
      <c r="C42" t="s">
        <v>89</v>
      </c>
      <c r="D42" s="16"/>
      <c r="E42" s="16"/>
      <c r="F42" s="16"/>
      <c r="G42" s="16"/>
      <c r="H42" s="16"/>
      <c r="I42" s="16"/>
      <c r="J42" s="16"/>
      <c r="K42" s="78" t="str">
        <f>IF($C42='4. Board Level Worksheet'!$C$5,'4. Board Level Worksheet'!$C$18,"")</f>
        <v/>
      </c>
      <c r="L42" s="78" t="str">
        <f>IF($C42='4. Board Level Worksheet'!$C$5,'4. Board Level Worksheet'!$C$19,"")</f>
        <v/>
      </c>
      <c r="M42" s="80" t="str">
        <f>IF($C42='4. Board Level Worksheet'!$C$5,'4. Board Level Worksheet'!$C$21,"")</f>
        <v/>
      </c>
      <c r="N42" s="80" t="str">
        <f>IF($C42='4. Board Level Worksheet'!$C$5,'4. Board Level Worksheet'!$C$28,"")</f>
        <v/>
      </c>
      <c r="O42" s="80" t="str">
        <f>IF($C42='4. Board Level Worksheet'!$C$5,'4. Board Level Worksheet'!#REF!,"")</f>
        <v/>
      </c>
      <c r="P42" t="s">
        <v>89</v>
      </c>
      <c r="Q42" s="78">
        <v>0.1245</v>
      </c>
      <c r="R42" s="78">
        <v>0.1245</v>
      </c>
      <c r="S42" s="78">
        <v>6.7335000000000006E-2</v>
      </c>
      <c r="T42" s="78">
        <v>1.2999999999999999E-2</v>
      </c>
      <c r="U42" s="79">
        <v>15</v>
      </c>
      <c r="V42" s="79">
        <f t="shared" si="0"/>
        <v>1.4999999999999999E-2</v>
      </c>
    </row>
    <row r="43" spans="1:22" x14ac:dyDescent="0.25">
      <c r="A43">
        <v>41</v>
      </c>
      <c r="B43" s="14">
        <v>36</v>
      </c>
      <c r="C43" t="s">
        <v>90</v>
      </c>
      <c r="D43" s="16"/>
      <c r="E43" s="16"/>
      <c r="F43" s="16"/>
      <c r="G43" s="16"/>
      <c r="H43" s="16"/>
      <c r="I43" s="16"/>
      <c r="J43" s="16"/>
      <c r="K43" s="78" t="str">
        <f>IF($C43='4. Board Level Worksheet'!$C$5,'4. Board Level Worksheet'!$C$18,"")</f>
        <v/>
      </c>
      <c r="L43" s="78" t="str">
        <f>IF($C43='4. Board Level Worksheet'!$C$5,'4. Board Level Worksheet'!$C$19,"")</f>
        <v/>
      </c>
      <c r="M43" s="80" t="str">
        <f>IF($C43='4. Board Level Worksheet'!$C$5,'4. Board Level Worksheet'!$C$21,"")</f>
        <v/>
      </c>
      <c r="N43" s="80" t="str">
        <f>IF($C43='4. Board Level Worksheet'!$C$5,'4. Board Level Worksheet'!$C$28,"")</f>
        <v/>
      </c>
      <c r="O43" s="80" t="str">
        <f>IF($C43='4. Board Level Worksheet'!$C$5,'4. Board Level Worksheet'!#REF!,"")</f>
        <v/>
      </c>
      <c r="P43" t="s">
        <v>90</v>
      </c>
      <c r="Q43" s="78">
        <v>0.1583</v>
      </c>
      <c r="R43" s="78">
        <v>0.1583</v>
      </c>
      <c r="S43" s="78">
        <v>6.6228999999999996E-2</v>
      </c>
      <c r="T43" s="78">
        <v>1.2999999999999999E-2</v>
      </c>
      <c r="U43" s="79">
        <v>52</v>
      </c>
      <c r="V43" s="79">
        <f t="shared" si="0"/>
        <v>5.1999999999999998E-2</v>
      </c>
    </row>
    <row r="44" spans="1:22" x14ac:dyDescent="0.25">
      <c r="A44">
        <v>42</v>
      </c>
      <c r="B44" s="14">
        <v>37</v>
      </c>
      <c r="C44" t="s">
        <v>91</v>
      </c>
      <c r="D44" s="16"/>
      <c r="E44" s="16"/>
      <c r="F44" s="16"/>
      <c r="G44" s="16"/>
      <c r="H44" s="16"/>
      <c r="I44" s="16"/>
      <c r="J44" s="16"/>
      <c r="K44" s="78" t="str">
        <f>IF($C44='4. Board Level Worksheet'!$C$5,'4. Board Level Worksheet'!$C$18,"")</f>
        <v/>
      </c>
      <c r="L44" s="78" t="str">
        <f>IF($C44='4. Board Level Worksheet'!$C$5,'4. Board Level Worksheet'!$C$19,"")</f>
        <v/>
      </c>
      <c r="M44" s="80" t="str">
        <f>IF($C44='4. Board Level Worksheet'!$C$5,'4. Board Level Worksheet'!$C$21,"")</f>
        <v/>
      </c>
      <c r="N44" s="80" t="str">
        <f>IF($C44='4. Board Level Worksheet'!$C$5,'4. Board Level Worksheet'!$C$28,"")</f>
        <v/>
      </c>
      <c r="O44" s="80" t="str">
        <f>IF($C44='4. Board Level Worksheet'!$C$5,'4. Board Level Worksheet'!#REF!,"")</f>
        <v/>
      </c>
      <c r="P44" t="s">
        <v>91</v>
      </c>
      <c r="Q44" s="78">
        <v>0.45450000000000002</v>
      </c>
      <c r="R44" s="78">
        <v>0.45450000000000002</v>
      </c>
      <c r="S44" s="78">
        <v>0.28309000000000001</v>
      </c>
      <c r="T44" s="78">
        <v>0.04</v>
      </c>
      <c r="U44" s="79">
        <v>167</v>
      </c>
      <c r="V44" s="79">
        <f t="shared" si="0"/>
        <v>0.16700000000000001</v>
      </c>
    </row>
    <row r="45" spans="1:22" x14ac:dyDescent="0.25">
      <c r="A45">
        <v>43</v>
      </c>
      <c r="B45" s="14">
        <v>38</v>
      </c>
      <c r="C45" t="s">
        <v>12</v>
      </c>
      <c r="D45" s="16"/>
      <c r="E45" s="16"/>
      <c r="F45" s="16"/>
      <c r="G45" s="16"/>
      <c r="H45" s="16"/>
      <c r="I45" s="16"/>
      <c r="J45" s="16"/>
      <c r="K45" s="78" t="str">
        <f>IF($C45='4. Board Level Worksheet'!$C$5,'4. Board Level Worksheet'!$C$18,"")</f>
        <v/>
      </c>
      <c r="L45" s="78" t="str">
        <f>IF($C45='4. Board Level Worksheet'!$C$5,'4. Board Level Worksheet'!$C$19,"")</f>
        <v/>
      </c>
      <c r="M45" s="80" t="str">
        <f>IF($C45='4. Board Level Worksheet'!$C$5,'4. Board Level Worksheet'!$C$21,"")</f>
        <v/>
      </c>
      <c r="N45" s="80" t="str">
        <f>IF($C45='4. Board Level Worksheet'!$C$5,'4. Board Level Worksheet'!$C$28,"")</f>
        <v/>
      </c>
      <c r="O45" s="80" t="str">
        <f>IF($C45='4. Board Level Worksheet'!$C$5,'4. Board Level Worksheet'!#REF!,"")</f>
        <v/>
      </c>
      <c r="P45" t="s">
        <v>12</v>
      </c>
      <c r="Q45" s="78">
        <v>0.52380000000000004</v>
      </c>
      <c r="R45" s="78">
        <v>0.52380000000000004</v>
      </c>
      <c r="S45" s="78">
        <v>0.30314200000000002</v>
      </c>
      <c r="T45" s="78">
        <v>0.05</v>
      </c>
      <c r="U45" s="79">
        <v>69</v>
      </c>
      <c r="V45" s="79">
        <f t="shared" si="0"/>
        <v>6.9000000000000006E-2</v>
      </c>
    </row>
    <row r="46" spans="1:22" x14ac:dyDescent="0.25">
      <c r="A46">
        <v>44</v>
      </c>
      <c r="B46" s="14">
        <v>39</v>
      </c>
      <c r="C46" t="s">
        <v>92</v>
      </c>
      <c r="D46" s="16"/>
      <c r="E46" s="16"/>
      <c r="F46" s="16"/>
      <c r="G46" s="16"/>
      <c r="H46" s="16"/>
      <c r="I46" s="16"/>
      <c r="J46" s="16"/>
      <c r="K46" s="78" t="str">
        <f>IF($C46='4. Board Level Worksheet'!$C$5,'4. Board Level Worksheet'!$C$18,"")</f>
        <v/>
      </c>
      <c r="L46" s="78" t="str">
        <f>IF($C46='4. Board Level Worksheet'!$C$5,'4. Board Level Worksheet'!$C$19,"")</f>
        <v/>
      </c>
      <c r="M46" s="80" t="str">
        <f>IF($C46='4. Board Level Worksheet'!$C$5,'4. Board Level Worksheet'!$C$21,"")</f>
        <v/>
      </c>
      <c r="N46" s="80" t="str">
        <f>IF($C46='4. Board Level Worksheet'!$C$5,'4. Board Level Worksheet'!$C$28,"")</f>
        <v/>
      </c>
      <c r="O46" s="80" t="str">
        <f>IF($C46='4. Board Level Worksheet'!$C$5,'4. Board Level Worksheet'!#REF!,"")</f>
        <v/>
      </c>
      <c r="P46" t="s">
        <v>92</v>
      </c>
      <c r="Q46" s="78">
        <v>0.22700000000000001</v>
      </c>
      <c r="R46" s="78">
        <v>0.22700000000000001</v>
      </c>
      <c r="S46" s="78">
        <v>0.12596599999999999</v>
      </c>
      <c r="T46" s="78">
        <v>2.1000000000000001E-2</v>
      </c>
      <c r="U46" s="79">
        <v>75</v>
      </c>
      <c r="V46" s="79">
        <f t="shared" si="0"/>
        <v>7.4999999999999997E-2</v>
      </c>
    </row>
    <row r="47" spans="1:22" x14ac:dyDescent="0.25">
      <c r="A47">
        <v>45</v>
      </c>
      <c r="B47" s="14">
        <v>40</v>
      </c>
      <c r="C47" t="s">
        <v>93</v>
      </c>
      <c r="D47" s="16"/>
      <c r="E47" s="16"/>
      <c r="F47" s="16"/>
      <c r="G47" s="16"/>
      <c r="H47" s="16"/>
      <c r="I47" s="16"/>
      <c r="J47" s="16"/>
      <c r="K47" s="78" t="str">
        <f>IF($C47='4. Board Level Worksheet'!$C$5,'4. Board Level Worksheet'!$C$18,"")</f>
        <v/>
      </c>
      <c r="L47" s="78" t="str">
        <f>IF($C47='4. Board Level Worksheet'!$C$5,'4. Board Level Worksheet'!$C$19,"")</f>
        <v/>
      </c>
      <c r="M47" s="80" t="str">
        <f>IF($C47='4. Board Level Worksheet'!$C$5,'4. Board Level Worksheet'!$C$21,"")</f>
        <v/>
      </c>
      <c r="N47" s="80" t="str">
        <f>IF($C47='4. Board Level Worksheet'!$C$5,'4. Board Level Worksheet'!$C$28,"")</f>
        <v/>
      </c>
      <c r="O47" s="80" t="str">
        <f>IF($C47='4. Board Level Worksheet'!$C$5,'4. Board Level Worksheet'!#REF!,"")</f>
        <v/>
      </c>
      <c r="P47" t="s">
        <v>93</v>
      </c>
      <c r="Q47" s="78">
        <v>2.0247000000000002</v>
      </c>
      <c r="R47" s="78">
        <v>2.0247000000000002</v>
      </c>
      <c r="S47" s="78">
        <v>1.2219199999999999</v>
      </c>
      <c r="T47" s="78">
        <v>0.20300000000000001</v>
      </c>
      <c r="U47" s="79">
        <v>1766</v>
      </c>
      <c r="V47" s="79">
        <f t="shared" si="0"/>
        <v>1.766</v>
      </c>
    </row>
    <row r="48" spans="1:22" x14ac:dyDescent="0.25">
      <c r="A48">
        <v>46</v>
      </c>
      <c r="B48" s="14">
        <v>41</v>
      </c>
      <c r="C48" t="s">
        <v>94</v>
      </c>
      <c r="D48" s="16"/>
      <c r="E48" s="16"/>
      <c r="F48" s="16"/>
      <c r="G48" s="16"/>
      <c r="H48" s="16"/>
      <c r="I48" s="16"/>
      <c r="J48" s="16"/>
      <c r="K48" s="78" t="str">
        <f>IF($C48='4. Board Level Worksheet'!$C$5,'4. Board Level Worksheet'!$C$18,"")</f>
        <v/>
      </c>
      <c r="L48" s="78" t="str">
        <f>IF($C48='4. Board Level Worksheet'!$C$5,'4. Board Level Worksheet'!$C$19,"")</f>
        <v/>
      </c>
      <c r="M48" s="80" t="str">
        <f>IF($C48='4. Board Level Worksheet'!$C$5,'4. Board Level Worksheet'!$C$21,"")</f>
        <v/>
      </c>
      <c r="N48" s="80" t="str">
        <f>IF($C48='4. Board Level Worksheet'!$C$5,'4. Board Level Worksheet'!$C$28,"")</f>
        <v/>
      </c>
      <c r="O48" s="80" t="str">
        <f>IF($C48='4. Board Level Worksheet'!$C$5,'4. Board Level Worksheet'!#REF!,"")</f>
        <v/>
      </c>
      <c r="P48" t="s">
        <v>94</v>
      </c>
      <c r="Q48" s="78">
        <v>0.3679</v>
      </c>
      <c r="R48" s="78">
        <v>0.3679</v>
      </c>
      <c r="S48" s="78">
        <v>0.211308</v>
      </c>
      <c r="T48" s="78">
        <v>3.2000000000000001E-2</v>
      </c>
      <c r="U48" s="79">
        <v>39</v>
      </c>
      <c r="V48" s="79">
        <f t="shared" si="0"/>
        <v>3.9E-2</v>
      </c>
    </row>
    <row r="49" spans="1:22" x14ac:dyDescent="0.25">
      <c r="A49">
        <v>47</v>
      </c>
      <c r="B49" s="14">
        <v>42</v>
      </c>
      <c r="C49" t="s">
        <v>95</v>
      </c>
      <c r="D49" s="16"/>
      <c r="E49" s="16"/>
      <c r="F49" s="16"/>
      <c r="G49" s="16"/>
      <c r="H49" s="16"/>
      <c r="I49" s="16"/>
      <c r="J49" s="16"/>
      <c r="K49" s="78" t="str">
        <f>IF($C49='4. Board Level Worksheet'!$C$5,'4. Board Level Worksheet'!$C$18,"")</f>
        <v/>
      </c>
      <c r="L49" s="78" t="str">
        <f>IF($C49='4. Board Level Worksheet'!$C$5,'4. Board Level Worksheet'!$C$19,"")</f>
        <v/>
      </c>
      <c r="M49" s="80" t="str">
        <f>IF($C49='4. Board Level Worksheet'!$C$5,'4. Board Level Worksheet'!$C$21,"")</f>
        <v/>
      </c>
      <c r="N49" s="80" t="str">
        <f>IF($C49='4. Board Level Worksheet'!$C$5,'4. Board Level Worksheet'!$C$28,"")</f>
        <v/>
      </c>
      <c r="O49" s="80" t="str">
        <f>IF($C49='4. Board Level Worksheet'!$C$5,'4. Board Level Worksheet'!#REF!,"")</f>
        <v/>
      </c>
      <c r="P49" t="s">
        <v>95</v>
      </c>
      <c r="Q49" s="78">
        <v>1.0269999999999999</v>
      </c>
      <c r="R49" s="78">
        <v>1.0269999999999999</v>
      </c>
      <c r="S49" s="78">
        <v>0.69728900000000005</v>
      </c>
      <c r="T49" s="78">
        <v>0.14099999999999999</v>
      </c>
      <c r="U49" s="79">
        <v>499</v>
      </c>
      <c r="V49" s="79">
        <f t="shared" si="0"/>
        <v>0.499</v>
      </c>
    </row>
    <row r="50" spans="1:22" x14ac:dyDescent="0.25">
      <c r="A50">
        <v>48</v>
      </c>
      <c r="B50" s="14">
        <v>43</v>
      </c>
      <c r="C50" t="s">
        <v>96</v>
      </c>
      <c r="D50" s="16"/>
      <c r="E50" s="16"/>
      <c r="F50" s="16"/>
      <c r="G50" s="16"/>
      <c r="H50" s="16"/>
      <c r="I50" s="16"/>
      <c r="J50" s="16"/>
      <c r="K50" s="78" t="str">
        <f>IF($C50='4. Board Level Worksheet'!$C$5,'4. Board Level Worksheet'!$C$18,"")</f>
        <v/>
      </c>
      <c r="L50" s="78" t="str">
        <f>IF($C50='4. Board Level Worksheet'!$C$5,'4. Board Level Worksheet'!$C$19,"")</f>
        <v/>
      </c>
      <c r="M50" s="80" t="str">
        <f>IF($C50='4. Board Level Worksheet'!$C$5,'4. Board Level Worksheet'!$C$21,"")</f>
        <v/>
      </c>
      <c r="N50" s="80" t="str">
        <f>IF($C50='4. Board Level Worksheet'!$C$5,'4. Board Level Worksheet'!$C$28,"")</f>
        <v/>
      </c>
      <c r="O50" s="80" t="str">
        <f>IF($C50='4. Board Level Worksheet'!$C$5,'4. Board Level Worksheet'!#REF!,"")</f>
        <v/>
      </c>
      <c r="P50" t="s">
        <v>96</v>
      </c>
      <c r="Q50" s="78">
        <v>1.7021999999999999</v>
      </c>
      <c r="R50" s="78">
        <v>1.7021999999999999</v>
      </c>
      <c r="S50" s="78">
        <v>1.0343929999999999</v>
      </c>
      <c r="T50" s="78">
        <v>0.13100000000000001</v>
      </c>
      <c r="U50" s="79">
        <v>160</v>
      </c>
      <c r="V50" s="79">
        <f t="shared" si="0"/>
        <v>0.16</v>
      </c>
    </row>
    <row r="51" spans="1:22" x14ac:dyDescent="0.25">
      <c r="A51">
        <v>49</v>
      </c>
      <c r="B51" s="14">
        <v>44</v>
      </c>
      <c r="C51" t="s">
        <v>97</v>
      </c>
      <c r="D51" s="16"/>
      <c r="E51" s="16"/>
      <c r="F51" s="16"/>
      <c r="G51" s="16"/>
      <c r="H51" s="16"/>
      <c r="I51" s="16"/>
      <c r="J51" s="16"/>
      <c r="K51" s="78" t="str">
        <f>IF($C51='4. Board Level Worksheet'!$C$5,'4. Board Level Worksheet'!$C$18,"")</f>
        <v/>
      </c>
      <c r="L51" s="78" t="str">
        <f>IF($C51='4. Board Level Worksheet'!$C$5,'4. Board Level Worksheet'!$C$19,"")</f>
        <v/>
      </c>
      <c r="M51" s="80" t="str">
        <f>IF($C51='4. Board Level Worksheet'!$C$5,'4. Board Level Worksheet'!$C$21,"")</f>
        <v/>
      </c>
      <c r="N51" s="80" t="str">
        <f>IF($C51='4. Board Level Worksheet'!$C$5,'4. Board Level Worksheet'!$C$28,"")</f>
        <v/>
      </c>
      <c r="O51" s="80" t="str">
        <f>IF($C51='4. Board Level Worksheet'!$C$5,'4. Board Level Worksheet'!#REF!,"")</f>
        <v/>
      </c>
      <c r="P51" t="s">
        <v>97</v>
      </c>
      <c r="Q51" s="78">
        <v>0.50039999999999996</v>
      </c>
      <c r="R51" s="78">
        <v>0.50039999999999996</v>
      </c>
      <c r="S51" s="78">
        <v>0.31176100000000001</v>
      </c>
      <c r="T51" s="78">
        <v>5.5E-2</v>
      </c>
      <c r="U51" s="79">
        <v>72</v>
      </c>
      <c r="V51" s="79">
        <f t="shared" si="0"/>
        <v>7.1999999999999995E-2</v>
      </c>
    </row>
    <row r="52" spans="1:22" x14ac:dyDescent="0.25">
      <c r="A52">
        <v>50</v>
      </c>
      <c r="B52" s="14">
        <v>45</v>
      </c>
      <c r="C52" t="s">
        <v>98</v>
      </c>
      <c r="D52" s="16"/>
      <c r="E52" s="16"/>
      <c r="F52" s="16"/>
      <c r="G52" s="16"/>
      <c r="H52" s="16"/>
      <c r="I52" s="16"/>
      <c r="J52" s="16"/>
      <c r="K52" s="78" t="str">
        <f>IF($C52='4. Board Level Worksheet'!$C$5,'4. Board Level Worksheet'!$C$18,"")</f>
        <v/>
      </c>
      <c r="L52" s="78" t="str">
        <f>IF($C52='4. Board Level Worksheet'!$C$5,'4. Board Level Worksheet'!$C$19,"")</f>
        <v/>
      </c>
      <c r="M52" s="80" t="str">
        <f>IF($C52='4. Board Level Worksheet'!$C$5,'4. Board Level Worksheet'!$C$21,"")</f>
        <v/>
      </c>
      <c r="N52" s="80" t="str">
        <f>IF($C52='4. Board Level Worksheet'!$C$5,'4. Board Level Worksheet'!$C$28,"")</f>
        <v/>
      </c>
      <c r="O52" s="80" t="str">
        <f>IF($C52='4. Board Level Worksheet'!$C$5,'4. Board Level Worksheet'!#REF!,"")</f>
        <v/>
      </c>
      <c r="P52" t="s">
        <v>98</v>
      </c>
      <c r="Q52" s="78">
        <v>0.47110000000000002</v>
      </c>
      <c r="R52" s="78">
        <v>0.47110000000000002</v>
      </c>
      <c r="S52" s="78">
        <v>0.29539599999999999</v>
      </c>
      <c r="T52" s="78">
        <v>4.7E-2</v>
      </c>
      <c r="U52" s="79">
        <v>98</v>
      </c>
      <c r="V52" s="79">
        <f t="shared" si="0"/>
        <v>9.8000000000000004E-2</v>
      </c>
    </row>
    <row r="53" spans="1:22" x14ac:dyDescent="0.25">
      <c r="A53">
        <v>51</v>
      </c>
      <c r="B53" s="14">
        <v>46</v>
      </c>
      <c r="C53" t="s">
        <v>99</v>
      </c>
      <c r="D53" s="16"/>
      <c r="E53" s="16"/>
      <c r="F53" s="16"/>
      <c r="G53" s="16"/>
      <c r="H53" s="16"/>
      <c r="I53" s="16"/>
      <c r="J53" s="16"/>
      <c r="K53" s="78" t="str">
        <f>IF($C53='4. Board Level Worksheet'!$C$5,'4. Board Level Worksheet'!$C$18,"")</f>
        <v/>
      </c>
      <c r="L53" s="78" t="str">
        <f>IF($C53='4. Board Level Worksheet'!$C$5,'4. Board Level Worksheet'!$C$19,"")</f>
        <v/>
      </c>
      <c r="M53" s="80" t="str">
        <f>IF($C53='4. Board Level Worksheet'!$C$5,'4. Board Level Worksheet'!$C$21,"")</f>
        <v/>
      </c>
      <c r="N53" s="80" t="str">
        <f>IF($C53='4. Board Level Worksheet'!$C$5,'4. Board Level Worksheet'!$C$28,"")</f>
        <v/>
      </c>
      <c r="O53" s="80" t="str">
        <f>IF($C53='4. Board Level Worksheet'!$C$5,'4. Board Level Worksheet'!#REF!,"")</f>
        <v/>
      </c>
      <c r="P53" t="s">
        <v>99</v>
      </c>
      <c r="Q53" s="78">
        <v>0.58199999999999996</v>
      </c>
      <c r="R53" s="78">
        <v>0.58199999999999996</v>
      </c>
      <c r="S53" s="78">
        <v>0.50331700000000001</v>
      </c>
      <c r="T53" s="78">
        <v>7.6999999999999999E-2</v>
      </c>
      <c r="U53" s="79">
        <v>105</v>
      </c>
      <c r="V53" s="79">
        <f t="shared" si="0"/>
        <v>0.105</v>
      </c>
    </row>
    <row r="54" spans="1:22" x14ac:dyDescent="0.25">
      <c r="A54">
        <v>52</v>
      </c>
      <c r="B54" s="14">
        <v>47</v>
      </c>
      <c r="C54" t="s">
        <v>100</v>
      </c>
      <c r="D54" s="16"/>
      <c r="E54" s="16"/>
      <c r="F54" s="16"/>
      <c r="G54" s="16"/>
      <c r="H54" s="16"/>
      <c r="I54" s="16"/>
      <c r="J54" s="16"/>
      <c r="K54" s="78" t="str">
        <f>IF($C54='4. Board Level Worksheet'!$C$5,'4. Board Level Worksheet'!$C$18,"")</f>
        <v/>
      </c>
      <c r="L54" s="78" t="str">
        <f>IF($C54='4. Board Level Worksheet'!$C$5,'4. Board Level Worksheet'!$C$19,"")</f>
        <v/>
      </c>
      <c r="M54" s="80" t="str">
        <f>IF($C54='4. Board Level Worksheet'!$C$5,'4. Board Level Worksheet'!$C$21,"")</f>
        <v/>
      </c>
      <c r="N54" s="80" t="str">
        <f>IF($C54='4. Board Level Worksheet'!$C$5,'4. Board Level Worksheet'!$C$28,"")</f>
        <v/>
      </c>
      <c r="O54" s="80" t="str">
        <f>IF($C54='4. Board Level Worksheet'!$C$5,'4. Board Level Worksheet'!#REF!,"")</f>
        <v/>
      </c>
      <c r="P54" t="s">
        <v>100</v>
      </c>
      <c r="Q54" s="78">
        <v>0.56779999999999997</v>
      </c>
      <c r="R54" s="78">
        <v>0.56779999999999997</v>
      </c>
      <c r="S54" s="78">
        <v>0.41858099999999998</v>
      </c>
      <c r="T54" s="78">
        <v>7.0000000000000007E-2</v>
      </c>
      <c r="U54" s="79">
        <v>283</v>
      </c>
      <c r="V54" s="79">
        <f t="shared" si="0"/>
        <v>0.28299999999999997</v>
      </c>
    </row>
    <row r="55" spans="1:22" x14ac:dyDescent="0.25">
      <c r="A55">
        <v>53</v>
      </c>
      <c r="B55" s="14">
        <v>48</v>
      </c>
      <c r="C55" t="s">
        <v>101</v>
      </c>
      <c r="D55" s="16"/>
      <c r="E55" s="16"/>
      <c r="F55" s="16"/>
      <c r="G55" s="16"/>
      <c r="H55" s="16"/>
      <c r="I55" s="16"/>
      <c r="J55" s="16"/>
      <c r="K55" s="78" t="str">
        <f>IF($C55='4. Board Level Worksheet'!$C$5,'4. Board Level Worksheet'!$C$18,"")</f>
        <v/>
      </c>
      <c r="L55" s="78" t="str">
        <f>IF($C55='4. Board Level Worksheet'!$C$5,'4. Board Level Worksheet'!$C$19,"")</f>
        <v/>
      </c>
      <c r="M55" s="80" t="str">
        <f>IF($C55='4. Board Level Worksheet'!$C$5,'4. Board Level Worksheet'!$C$21,"")</f>
        <v/>
      </c>
      <c r="N55" s="80" t="str">
        <f>IF($C55='4. Board Level Worksheet'!$C$5,'4. Board Level Worksheet'!$C$28,"")</f>
        <v/>
      </c>
      <c r="O55" s="80" t="str">
        <f>IF($C55='4. Board Level Worksheet'!$C$5,'4. Board Level Worksheet'!#REF!,"")</f>
        <v/>
      </c>
      <c r="P55" t="s">
        <v>101</v>
      </c>
      <c r="Q55" s="78">
        <v>0.20699999999999999</v>
      </c>
      <c r="R55" s="78">
        <v>0.20699999999999999</v>
      </c>
      <c r="S55" s="78">
        <v>0.108067</v>
      </c>
      <c r="T55" s="78">
        <v>0.02</v>
      </c>
      <c r="U55" s="79">
        <v>25</v>
      </c>
      <c r="V55" s="79">
        <f t="shared" si="0"/>
        <v>2.5000000000000001E-2</v>
      </c>
    </row>
    <row r="56" spans="1:22" x14ac:dyDescent="0.25">
      <c r="A56">
        <v>54</v>
      </c>
      <c r="B56" s="14">
        <v>49</v>
      </c>
      <c r="C56" t="s">
        <v>102</v>
      </c>
      <c r="D56" s="16"/>
      <c r="E56" s="16"/>
      <c r="F56" s="16"/>
      <c r="G56" s="16"/>
      <c r="H56" s="16"/>
      <c r="I56" s="16"/>
      <c r="J56" s="16"/>
      <c r="K56" s="78" t="str">
        <f>IF($C56='4. Board Level Worksheet'!$C$5,'4. Board Level Worksheet'!$C$18,"")</f>
        <v/>
      </c>
      <c r="L56" s="78" t="str">
        <f>IF($C56='4. Board Level Worksheet'!$C$5,'4. Board Level Worksheet'!$C$19,"")</f>
        <v/>
      </c>
      <c r="M56" s="80" t="str">
        <f>IF($C56='4. Board Level Worksheet'!$C$5,'4. Board Level Worksheet'!$C$21,"")</f>
        <v/>
      </c>
      <c r="N56" s="80" t="str">
        <f>IF($C56='4. Board Level Worksheet'!$C$5,'4. Board Level Worksheet'!$C$28,"")</f>
        <v/>
      </c>
      <c r="O56" s="80" t="str">
        <f>IF($C56='4. Board Level Worksheet'!$C$5,'4. Board Level Worksheet'!#REF!,"")</f>
        <v/>
      </c>
      <c r="P56" t="s">
        <v>102</v>
      </c>
      <c r="Q56" s="78">
        <v>0.50080000000000002</v>
      </c>
      <c r="R56" s="78">
        <v>0.50080000000000002</v>
      </c>
      <c r="S56" s="78">
        <v>0.34432600000000002</v>
      </c>
      <c r="T56" s="78">
        <v>5.1999999999999998E-2</v>
      </c>
      <c r="U56" s="79">
        <v>69</v>
      </c>
      <c r="V56" s="79">
        <f t="shared" si="0"/>
        <v>6.9000000000000006E-2</v>
      </c>
    </row>
    <row r="57" spans="1:22" x14ac:dyDescent="0.25">
      <c r="A57">
        <v>55</v>
      </c>
      <c r="B57" s="14">
        <v>50</v>
      </c>
      <c r="C57" t="s">
        <v>103</v>
      </c>
      <c r="D57" s="16"/>
      <c r="E57" s="16"/>
      <c r="F57" s="16"/>
      <c r="G57" s="16"/>
      <c r="H57" s="16"/>
      <c r="I57" s="16"/>
      <c r="J57" s="16"/>
      <c r="K57" s="78" t="str">
        <f>IF($C57='4. Board Level Worksheet'!$C$5,'4. Board Level Worksheet'!$C$18,"")</f>
        <v/>
      </c>
      <c r="L57" s="78" t="str">
        <f>IF($C57='4. Board Level Worksheet'!$C$5,'4. Board Level Worksheet'!$C$19,"")</f>
        <v/>
      </c>
      <c r="M57" s="80" t="str">
        <f>IF($C57='4. Board Level Worksheet'!$C$5,'4. Board Level Worksheet'!$C$21,"")</f>
        <v/>
      </c>
      <c r="N57" s="80" t="str">
        <f>IF($C57='4. Board Level Worksheet'!$C$5,'4. Board Level Worksheet'!$C$28,"")</f>
        <v/>
      </c>
      <c r="O57" s="80" t="str">
        <f>IF($C57='4. Board Level Worksheet'!$C$5,'4. Board Level Worksheet'!#REF!,"")</f>
        <v/>
      </c>
      <c r="P57" t="s">
        <v>103</v>
      </c>
      <c r="Q57" s="78">
        <v>0.55230000000000001</v>
      </c>
      <c r="R57" s="78">
        <v>0.55230000000000001</v>
      </c>
      <c r="S57" s="78">
        <v>0.27526099999999998</v>
      </c>
      <c r="T57" s="78">
        <v>5.7000000000000002E-2</v>
      </c>
      <c r="U57" s="79">
        <v>147</v>
      </c>
      <c r="V57" s="79">
        <f t="shared" si="0"/>
        <v>0.14699999999999999</v>
      </c>
    </row>
    <row r="58" spans="1:22" x14ac:dyDescent="0.25">
      <c r="A58">
        <v>56</v>
      </c>
      <c r="B58" s="14">
        <v>51</v>
      </c>
      <c r="C58" t="s">
        <v>104</v>
      </c>
      <c r="D58" s="16"/>
      <c r="E58" s="16"/>
      <c r="F58" s="16"/>
      <c r="G58" s="16"/>
      <c r="H58" s="16"/>
      <c r="I58" s="16"/>
      <c r="J58" s="16"/>
      <c r="K58" s="78" t="str">
        <f>IF($C58='4. Board Level Worksheet'!$C$5,'4. Board Level Worksheet'!$C$18,"")</f>
        <v/>
      </c>
      <c r="L58" s="78" t="str">
        <f>IF($C58='4. Board Level Worksheet'!$C$5,'4. Board Level Worksheet'!$C$19,"")</f>
        <v/>
      </c>
      <c r="M58" s="80" t="str">
        <f>IF($C58='4. Board Level Worksheet'!$C$5,'4. Board Level Worksheet'!$C$21,"")</f>
        <v/>
      </c>
      <c r="N58" s="80" t="str">
        <f>IF($C58='4. Board Level Worksheet'!$C$5,'4. Board Level Worksheet'!$C$28,"")</f>
        <v/>
      </c>
      <c r="O58" s="80" t="str">
        <f>IF($C58='4. Board Level Worksheet'!$C$5,'4. Board Level Worksheet'!#REF!,"")</f>
        <v/>
      </c>
      <c r="P58" t="s">
        <v>104</v>
      </c>
      <c r="Q58" s="78">
        <v>0.27979999999999999</v>
      </c>
      <c r="R58" s="78">
        <v>0.27979999999999999</v>
      </c>
      <c r="S58" s="78">
        <v>0.15335799999999999</v>
      </c>
      <c r="T58" s="78">
        <v>2.4E-2</v>
      </c>
      <c r="U58" s="79">
        <v>117</v>
      </c>
      <c r="V58" s="79">
        <f t="shared" si="0"/>
        <v>0.11700000000000001</v>
      </c>
    </row>
    <row r="59" spans="1:22" x14ac:dyDescent="0.25">
      <c r="A59">
        <v>57</v>
      </c>
      <c r="B59" s="14">
        <v>52</v>
      </c>
      <c r="C59" t="s">
        <v>105</v>
      </c>
      <c r="D59" s="16"/>
      <c r="E59" s="16"/>
      <c r="F59" s="16"/>
      <c r="G59" s="16"/>
      <c r="H59" s="16"/>
      <c r="I59" s="16"/>
      <c r="J59" s="16"/>
      <c r="K59" s="78" t="str">
        <f>IF($C59='4. Board Level Worksheet'!$C$5,'4. Board Level Worksheet'!$C$18,"")</f>
        <v/>
      </c>
      <c r="L59" s="78" t="str">
        <f>IF($C59='4. Board Level Worksheet'!$C$5,'4. Board Level Worksheet'!$C$19,"")</f>
        <v/>
      </c>
      <c r="M59" s="80" t="str">
        <f>IF($C59='4. Board Level Worksheet'!$C$5,'4. Board Level Worksheet'!$C$21,"")</f>
        <v/>
      </c>
      <c r="N59" s="80" t="str">
        <f>IF($C59='4. Board Level Worksheet'!$C$5,'4. Board Level Worksheet'!$C$28,"")</f>
        <v/>
      </c>
      <c r="O59" s="80" t="str">
        <f>IF($C59='4. Board Level Worksheet'!$C$5,'4. Board Level Worksheet'!#REF!,"")</f>
        <v/>
      </c>
      <c r="P59" t="s">
        <v>105</v>
      </c>
      <c r="Q59" s="78">
        <v>0.35439999999999999</v>
      </c>
      <c r="R59" s="78">
        <v>0.35439999999999999</v>
      </c>
      <c r="S59" s="78">
        <v>0.19218399999999999</v>
      </c>
      <c r="T59" s="78">
        <v>0.03</v>
      </c>
      <c r="U59" s="79">
        <v>178</v>
      </c>
      <c r="V59" s="79">
        <f t="shared" si="0"/>
        <v>0.17799999999999999</v>
      </c>
    </row>
    <row r="60" spans="1:22" x14ac:dyDescent="0.25">
      <c r="A60">
        <v>58</v>
      </c>
      <c r="B60" s="14">
        <v>53</v>
      </c>
      <c r="C60" t="s">
        <v>106</v>
      </c>
      <c r="D60" s="16"/>
      <c r="E60" s="16"/>
      <c r="F60" s="16"/>
      <c r="G60" s="16"/>
      <c r="H60" s="16"/>
      <c r="I60" s="16"/>
      <c r="J60" s="16"/>
      <c r="K60" s="78" t="str">
        <f>IF($C60='4. Board Level Worksheet'!$C$5,'4. Board Level Worksheet'!$C$18,"")</f>
        <v/>
      </c>
      <c r="L60" s="78" t="str">
        <f>IF($C60='4. Board Level Worksheet'!$C$5,'4. Board Level Worksheet'!$C$19,"")</f>
        <v/>
      </c>
      <c r="M60" s="80" t="str">
        <f>IF($C60='4. Board Level Worksheet'!$C$5,'4. Board Level Worksheet'!$C$21,"")</f>
        <v/>
      </c>
      <c r="N60" s="80" t="str">
        <f>IF($C60='4. Board Level Worksheet'!$C$5,'4. Board Level Worksheet'!$C$28,"")</f>
        <v/>
      </c>
      <c r="O60" s="80" t="str">
        <f>IF($C60='4. Board Level Worksheet'!$C$5,'4. Board Level Worksheet'!#REF!,"")</f>
        <v/>
      </c>
      <c r="P60" t="s">
        <v>106</v>
      </c>
      <c r="Q60" s="78">
        <v>0.95850000000000002</v>
      </c>
      <c r="R60" s="78">
        <v>0.95850000000000002</v>
      </c>
      <c r="S60" s="78">
        <v>0.64713699999999996</v>
      </c>
      <c r="T60" s="78">
        <v>8.6999999999999994E-2</v>
      </c>
      <c r="U60" s="79">
        <v>286</v>
      </c>
      <c r="V60" s="79">
        <f t="shared" si="0"/>
        <v>0.28599999999999998</v>
      </c>
    </row>
    <row r="61" spans="1:22" x14ac:dyDescent="0.25">
      <c r="A61">
        <v>59</v>
      </c>
      <c r="B61" s="14">
        <v>54</v>
      </c>
      <c r="C61" t="s">
        <v>107</v>
      </c>
      <c r="D61" s="16"/>
      <c r="E61" s="16"/>
      <c r="F61" s="16"/>
      <c r="G61" s="16"/>
      <c r="H61" s="16"/>
      <c r="I61" s="16"/>
      <c r="J61" s="16"/>
      <c r="K61" s="78" t="str">
        <f>IF($C61='4. Board Level Worksheet'!$C$5,'4. Board Level Worksheet'!$C$18,"")</f>
        <v/>
      </c>
      <c r="L61" s="78" t="str">
        <f>IF($C61='4. Board Level Worksheet'!$C$5,'4. Board Level Worksheet'!$C$19,"")</f>
        <v/>
      </c>
      <c r="M61" s="80" t="str">
        <f>IF($C61='4. Board Level Worksheet'!$C$5,'4. Board Level Worksheet'!$C$21,"")</f>
        <v/>
      </c>
      <c r="N61" s="80" t="str">
        <f>IF($C61='4. Board Level Worksheet'!$C$5,'4. Board Level Worksheet'!$C$28,"")</f>
        <v/>
      </c>
      <c r="O61" s="80" t="str">
        <f>IF($C61='4. Board Level Worksheet'!$C$5,'4. Board Level Worksheet'!#REF!,"")</f>
        <v/>
      </c>
      <c r="P61" t="s">
        <v>107</v>
      </c>
      <c r="Q61" s="78">
        <v>0.1948</v>
      </c>
      <c r="R61" s="78">
        <v>0.1948</v>
      </c>
      <c r="S61" s="78">
        <v>7.5458999999999998E-2</v>
      </c>
      <c r="T61" s="78">
        <v>1.4E-2</v>
      </c>
      <c r="U61" s="79">
        <v>104</v>
      </c>
      <c r="V61" s="79">
        <f t="shared" si="0"/>
        <v>0.104</v>
      </c>
    </row>
    <row r="62" spans="1:22" x14ac:dyDescent="0.25">
      <c r="A62">
        <v>60</v>
      </c>
      <c r="B62" s="14">
        <v>55</v>
      </c>
      <c r="C62" t="s">
        <v>108</v>
      </c>
      <c r="D62" s="16"/>
      <c r="E62" s="16"/>
      <c r="F62" s="16"/>
      <c r="G62" s="16"/>
      <c r="H62" s="16"/>
      <c r="I62" s="16"/>
      <c r="J62" s="16"/>
      <c r="K62" s="78" t="str">
        <f>IF($C62='4. Board Level Worksheet'!$C$5,'4. Board Level Worksheet'!$C$18,"")</f>
        <v/>
      </c>
      <c r="L62" s="78" t="str">
        <f>IF($C62='4. Board Level Worksheet'!$C$5,'4. Board Level Worksheet'!$C$19,"")</f>
        <v/>
      </c>
      <c r="M62" s="80" t="str">
        <f>IF($C62='4. Board Level Worksheet'!$C$5,'4. Board Level Worksheet'!$C$21,"")</f>
        <v/>
      </c>
      <c r="N62" s="80" t="str">
        <f>IF($C62='4. Board Level Worksheet'!$C$5,'4. Board Level Worksheet'!$C$28,"")</f>
        <v/>
      </c>
      <c r="O62" s="80" t="str">
        <f>IF($C62='4. Board Level Worksheet'!$C$5,'4. Board Level Worksheet'!#REF!,"")</f>
        <v/>
      </c>
      <c r="P62" t="s">
        <v>108</v>
      </c>
      <c r="Q62" s="78">
        <v>0.35039999999999999</v>
      </c>
      <c r="R62" s="78">
        <v>0.35039999999999999</v>
      </c>
      <c r="S62" s="78">
        <v>0.166326</v>
      </c>
      <c r="T62" s="78">
        <v>8.9999999999999993E-3</v>
      </c>
      <c r="U62" s="79">
        <v>204</v>
      </c>
      <c r="V62" s="79">
        <f t="shared" si="0"/>
        <v>0.20399999999999999</v>
      </c>
    </row>
    <row r="63" spans="1:22" x14ac:dyDescent="0.25">
      <c r="A63">
        <v>61</v>
      </c>
      <c r="B63" s="14">
        <v>56</v>
      </c>
      <c r="C63" t="s">
        <v>13</v>
      </c>
      <c r="D63" s="16"/>
      <c r="E63" s="16"/>
      <c r="F63" s="16"/>
      <c r="G63" s="16"/>
      <c r="H63" s="16"/>
      <c r="I63" s="16"/>
      <c r="J63" s="16"/>
      <c r="K63" s="78" t="str">
        <f>IF($C63='4. Board Level Worksheet'!$C$5,'4. Board Level Worksheet'!$C$18,"")</f>
        <v/>
      </c>
      <c r="L63" s="78" t="str">
        <f>IF($C63='4. Board Level Worksheet'!$C$5,'4. Board Level Worksheet'!$C$19,"")</f>
        <v/>
      </c>
      <c r="M63" s="80" t="str">
        <f>IF($C63='4. Board Level Worksheet'!$C$5,'4. Board Level Worksheet'!$C$21,"")</f>
        <v/>
      </c>
      <c r="N63" s="80" t="str">
        <f>IF($C63='4. Board Level Worksheet'!$C$5,'4. Board Level Worksheet'!$C$28,"")</f>
        <v/>
      </c>
      <c r="O63" s="80" t="str">
        <f>IF($C63='4. Board Level Worksheet'!$C$5,'4. Board Level Worksheet'!#REF!,"")</f>
        <v/>
      </c>
      <c r="P63" t="s">
        <v>13</v>
      </c>
      <c r="Q63" s="78">
        <v>6.9099999999999995E-2</v>
      </c>
      <c r="R63" s="78">
        <v>6.9099999999999995E-2</v>
      </c>
      <c r="S63" s="78">
        <v>5.2442000000000003E-2</v>
      </c>
      <c r="T63" s="78">
        <v>0.01</v>
      </c>
      <c r="U63" s="79">
        <v>16</v>
      </c>
      <c r="V63" s="79">
        <f t="shared" si="0"/>
        <v>1.6E-2</v>
      </c>
    </row>
    <row r="64" spans="1:22" x14ac:dyDescent="0.25">
      <c r="A64">
        <v>62</v>
      </c>
      <c r="B64" s="14">
        <v>57</v>
      </c>
      <c r="C64" t="s">
        <v>14</v>
      </c>
      <c r="D64" s="16"/>
      <c r="E64" s="16"/>
      <c r="F64" s="16"/>
      <c r="G64" s="16"/>
      <c r="H64" s="16"/>
      <c r="I64" s="16"/>
      <c r="J64" s="16"/>
      <c r="K64" s="78" t="str">
        <f>IF($C64='4. Board Level Worksheet'!$C$5,'4. Board Level Worksheet'!$C$18,"")</f>
        <v/>
      </c>
      <c r="L64" s="78" t="str">
        <f>IF($C64='4. Board Level Worksheet'!$C$5,'4. Board Level Worksheet'!$C$19,"")</f>
        <v/>
      </c>
      <c r="M64" s="80" t="str">
        <f>IF($C64='4. Board Level Worksheet'!$C$5,'4. Board Level Worksheet'!$C$21,"")</f>
        <v/>
      </c>
      <c r="N64" s="80" t="str">
        <f>IF($C64='4. Board Level Worksheet'!$C$5,'4. Board Level Worksheet'!$C$28,"")</f>
        <v/>
      </c>
      <c r="O64" s="80" t="str">
        <f>IF($C64='4. Board Level Worksheet'!$C$5,'4. Board Level Worksheet'!#REF!,"")</f>
        <v/>
      </c>
      <c r="P64" t="s">
        <v>14</v>
      </c>
      <c r="Q64" s="78">
        <v>0.14949999999999999</v>
      </c>
      <c r="R64" s="78">
        <v>0.14949999999999999</v>
      </c>
      <c r="S64" s="78">
        <v>7.7235999999999999E-2</v>
      </c>
      <c r="T64" s="78">
        <v>1.0999999999999999E-2</v>
      </c>
      <c r="U64" s="79">
        <v>36</v>
      </c>
      <c r="V64" s="79">
        <f t="shared" si="0"/>
        <v>3.5999999999999997E-2</v>
      </c>
    </row>
    <row r="65" spans="1:22" x14ac:dyDescent="0.25">
      <c r="A65">
        <v>63</v>
      </c>
      <c r="B65" s="14">
        <v>58</v>
      </c>
      <c r="C65" t="s">
        <v>15</v>
      </c>
      <c r="D65" s="16"/>
      <c r="E65" s="16"/>
      <c r="F65" s="16"/>
      <c r="G65" s="16"/>
      <c r="H65" s="16"/>
      <c r="I65" s="16"/>
      <c r="J65" s="16"/>
      <c r="K65" s="78" t="str">
        <f>IF($C65='4. Board Level Worksheet'!$C$5,'4. Board Level Worksheet'!$C$18,"")</f>
        <v/>
      </c>
      <c r="L65" s="78" t="str">
        <f>IF($C65='4. Board Level Worksheet'!$C$5,'4. Board Level Worksheet'!$C$19,"")</f>
        <v/>
      </c>
      <c r="M65" s="80" t="str">
        <f>IF($C65='4. Board Level Worksheet'!$C$5,'4. Board Level Worksheet'!$C$21,"")</f>
        <v/>
      </c>
      <c r="N65" s="80" t="str">
        <f>IF($C65='4. Board Level Worksheet'!$C$5,'4. Board Level Worksheet'!$C$28,"")</f>
        <v/>
      </c>
      <c r="O65" s="80" t="str">
        <f>IF($C65='4. Board Level Worksheet'!$C$5,'4. Board Level Worksheet'!#REF!,"")</f>
        <v/>
      </c>
      <c r="P65" t="s">
        <v>15</v>
      </c>
      <c r="Q65" s="78">
        <v>0.50949999999999995</v>
      </c>
      <c r="R65" s="78">
        <v>0.50949999999999995</v>
      </c>
      <c r="S65" s="78">
        <v>0.23052700000000001</v>
      </c>
      <c r="T65" s="78">
        <v>4.4999999999999998E-2</v>
      </c>
      <c r="U65" s="79">
        <v>67</v>
      </c>
      <c r="V65" s="79">
        <f t="shared" si="0"/>
        <v>6.7000000000000004E-2</v>
      </c>
    </row>
    <row r="66" spans="1:22" x14ac:dyDescent="0.25">
      <c r="A66">
        <v>64</v>
      </c>
      <c r="B66" s="14">
        <v>59</v>
      </c>
      <c r="C66" t="s">
        <v>16</v>
      </c>
      <c r="D66" s="16"/>
      <c r="E66" s="16"/>
      <c r="F66" s="16"/>
      <c r="G66" s="16"/>
      <c r="H66" s="16"/>
      <c r="I66" s="16"/>
      <c r="J66" s="16"/>
      <c r="K66" s="78" t="str">
        <f>IF($C66='4. Board Level Worksheet'!$C$5,'4. Board Level Worksheet'!$C$18,"")</f>
        <v/>
      </c>
      <c r="L66" s="78" t="str">
        <f>IF($C66='4. Board Level Worksheet'!$C$5,'4. Board Level Worksheet'!$C$19,"")</f>
        <v/>
      </c>
      <c r="M66" s="80" t="str">
        <f>IF($C66='4. Board Level Worksheet'!$C$5,'4. Board Level Worksheet'!$C$21,"")</f>
        <v/>
      </c>
      <c r="N66" s="80" t="str">
        <f>IF($C66='4. Board Level Worksheet'!$C$5,'4. Board Level Worksheet'!$C$28,"")</f>
        <v/>
      </c>
      <c r="O66" s="80" t="str">
        <f>IF($C66='4. Board Level Worksheet'!$C$5,'4. Board Level Worksheet'!#REF!,"")</f>
        <v/>
      </c>
      <c r="P66" t="s">
        <v>16</v>
      </c>
      <c r="Q66" s="78">
        <v>0.39029999999999998</v>
      </c>
      <c r="R66" s="78">
        <v>0.39029999999999998</v>
      </c>
      <c r="S66" s="78">
        <v>0.26666299999999998</v>
      </c>
      <c r="T66" s="78">
        <v>4.4999999999999998E-2</v>
      </c>
      <c r="U66" s="79">
        <v>192</v>
      </c>
      <c r="V66" s="79">
        <f t="shared" si="0"/>
        <v>0.192</v>
      </c>
    </row>
    <row r="67" spans="1:22" x14ac:dyDescent="0.25">
      <c r="A67">
        <v>65</v>
      </c>
      <c r="B67" s="14" t="s">
        <v>42</v>
      </c>
      <c r="C67" t="s">
        <v>17</v>
      </c>
      <c r="D67" s="16"/>
      <c r="E67" s="16"/>
      <c r="F67" s="16"/>
      <c r="G67" s="16"/>
      <c r="H67" s="16"/>
      <c r="I67" s="16"/>
      <c r="J67" s="16"/>
      <c r="K67" s="78" t="str">
        <f>IF($C67='4. Board Level Worksheet'!$C$5,'4. Board Level Worksheet'!$C$18,"")</f>
        <v/>
      </c>
      <c r="L67" s="78" t="str">
        <f>IF($C67='4. Board Level Worksheet'!$C$5,'4. Board Level Worksheet'!$C$19,"")</f>
        <v/>
      </c>
      <c r="M67" s="80" t="str">
        <f>IF($C67='4. Board Level Worksheet'!$C$5,'4. Board Level Worksheet'!$C$21,"")</f>
        <v/>
      </c>
      <c r="N67" s="80" t="str">
        <f>IF($C67='4. Board Level Worksheet'!$C$5,'4. Board Level Worksheet'!$C$28,"")</f>
        <v/>
      </c>
      <c r="O67" s="80" t="str">
        <f>IF($C67='4. Board Level Worksheet'!$C$5,'4. Board Level Worksheet'!#REF!,"")</f>
        <v/>
      </c>
      <c r="P67" t="s">
        <v>17</v>
      </c>
      <c r="Q67" s="78">
        <v>0.3367</v>
      </c>
      <c r="R67" s="78">
        <v>0.3367</v>
      </c>
      <c r="S67" s="78">
        <v>0.12409100000000001</v>
      </c>
      <c r="T67" s="78">
        <v>1.7000000000000001E-2</v>
      </c>
      <c r="U67" s="79">
        <v>170</v>
      </c>
      <c r="V67" s="79">
        <f t="shared" si="0"/>
        <v>0.17</v>
      </c>
    </row>
    <row r="68" spans="1:22" x14ac:dyDescent="0.25">
      <c r="A68">
        <v>66</v>
      </c>
      <c r="B68" s="14" t="s">
        <v>43</v>
      </c>
      <c r="C68" t="s">
        <v>18</v>
      </c>
      <c r="D68" s="16"/>
      <c r="E68" s="16"/>
      <c r="F68" s="16"/>
      <c r="G68" s="16"/>
      <c r="H68" s="16"/>
      <c r="I68" s="16"/>
      <c r="J68" s="16"/>
      <c r="K68" s="78" t="str">
        <f>IF($C68='4. Board Level Worksheet'!$C$5,'4. Board Level Worksheet'!$C$18,"")</f>
        <v/>
      </c>
      <c r="L68" s="78" t="str">
        <f>IF($C68='4. Board Level Worksheet'!$C$5,'4. Board Level Worksheet'!$C$19,"")</f>
        <v/>
      </c>
      <c r="M68" s="80" t="str">
        <f>IF($C68='4. Board Level Worksheet'!$C$5,'4. Board Level Worksheet'!$C$21,"")</f>
        <v/>
      </c>
      <c r="N68" s="80" t="str">
        <f>IF($C68='4. Board Level Worksheet'!$C$5,'4. Board Level Worksheet'!$C$28,"")</f>
        <v/>
      </c>
      <c r="O68" s="80" t="str">
        <f>IF($C68='4. Board Level Worksheet'!$C$5,'4. Board Level Worksheet'!#REF!,"")</f>
        <v/>
      </c>
      <c r="P68" t="s">
        <v>18</v>
      </c>
      <c r="Q68" s="78">
        <v>0.10730000000000001</v>
      </c>
      <c r="R68" s="78">
        <v>0.10730000000000001</v>
      </c>
      <c r="S68" s="78">
        <v>6.3603999999999994E-2</v>
      </c>
      <c r="T68" s="78">
        <v>0.01</v>
      </c>
      <c r="U68" s="79">
        <v>69</v>
      </c>
      <c r="V68" s="79">
        <f t="shared" ref="V68:V78" si="1">U68*1000/1000000</f>
        <v>6.9000000000000006E-2</v>
      </c>
    </row>
    <row r="69" spans="1:22" x14ac:dyDescent="0.25">
      <c r="A69">
        <v>67</v>
      </c>
      <c r="B69" s="14">
        <v>61</v>
      </c>
      <c r="C69" t="s">
        <v>19</v>
      </c>
      <c r="D69" s="16"/>
      <c r="E69" s="16"/>
      <c r="F69" s="16"/>
      <c r="G69" s="16"/>
      <c r="H69" s="16"/>
      <c r="I69" s="16"/>
      <c r="J69" s="16"/>
      <c r="K69" s="78" t="str">
        <f>IF($C69='4. Board Level Worksheet'!$C$5,'4. Board Level Worksheet'!$C$18,"")</f>
        <v/>
      </c>
      <c r="L69" s="78" t="str">
        <f>IF($C69='4. Board Level Worksheet'!$C$5,'4. Board Level Worksheet'!$C$19,"")</f>
        <v/>
      </c>
      <c r="M69" s="80" t="str">
        <f>IF($C69='4. Board Level Worksheet'!$C$5,'4. Board Level Worksheet'!$C$21,"")</f>
        <v/>
      </c>
      <c r="N69" s="80" t="str">
        <f>IF($C69='4. Board Level Worksheet'!$C$5,'4. Board Level Worksheet'!$C$28,"")</f>
        <v/>
      </c>
      <c r="O69" s="80" t="str">
        <f>IF($C69='4. Board Level Worksheet'!$C$5,'4. Board Level Worksheet'!#REF!,"")</f>
        <v/>
      </c>
      <c r="P69" t="s">
        <v>19</v>
      </c>
      <c r="Q69" s="78">
        <v>0.37</v>
      </c>
      <c r="R69" s="78">
        <v>0.37</v>
      </c>
      <c r="S69" s="78">
        <v>0.119952</v>
      </c>
      <c r="T69" s="78">
        <v>2.8000000000000001E-2</v>
      </c>
      <c r="U69" s="79">
        <v>385</v>
      </c>
      <c r="V69" s="79">
        <f t="shared" si="1"/>
        <v>0.38500000000000001</v>
      </c>
    </row>
    <row r="70" spans="1:22" x14ac:dyDescent="0.25">
      <c r="A70">
        <v>68</v>
      </c>
      <c r="B70" s="14">
        <v>62</v>
      </c>
      <c r="C70" t="s">
        <v>20</v>
      </c>
      <c r="D70" s="16"/>
      <c r="E70" s="16"/>
      <c r="F70" s="16"/>
      <c r="G70" s="16"/>
      <c r="H70" s="16"/>
      <c r="I70" s="16"/>
      <c r="J70" s="16"/>
      <c r="K70" s="78" t="str">
        <f>IF($C70='4. Board Level Worksheet'!$C$5,'4. Board Level Worksheet'!$C$18,"")</f>
        <v/>
      </c>
      <c r="L70" s="78" t="str">
        <f>IF($C70='4. Board Level Worksheet'!$C$5,'4. Board Level Worksheet'!$C$19,"")</f>
        <v/>
      </c>
      <c r="M70" s="80" t="str">
        <f>IF($C70='4. Board Level Worksheet'!$C$5,'4. Board Level Worksheet'!$C$21,"")</f>
        <v/>
      </c>
      <c r="N70" s="80" t="str">
        <f>IF($C70='4. Board Level Worksheet'!$C$5,'4. Board Level Worksheet'!$C$28,"")</f>
        <v/>
      </c>
      <c r="O70" s="80" t="str">
        <f>IF($C70='4. Board Level Worksheet'!$C$5,'4. Board Level Worksheet'!#REF!,"")</f>
        <v/>
      </c>
      <c r="P70" t="s">
        <v>20</v>
      </c>
      <c r="Q70" s="78">
        <v>3.5799999999999998E-2</v>
      </c>
      <c r="R70" s="78">
        <v>3.5799999999999998E-2</v>
      </c>
      <c r="S70" s="78">
        <v>2.3341000000000001E-2</v>
      </c>
      <c r="T70" s="78">
        <v>5.0000000000000001E-3</v>
      </c>
      <c r="U70" s="79">
        <v>11</v>
      </c>
      <c r="V70" s="79">
        <f t="shared" si="1"/>
        <v>1.0999999999999999E-2</v>
      </c>
    </row>
    <row r="71" spans="1:22" x14ac:dyDescent="0.25">
      <c r="A71">
        <v>69</v>
      </c>
      <c r="B71" s="14">
        <v>63</v>
      </c>
      <c r="C71" t="s">
        <v>21</v>
      </c>
      <c r="D71" s="16"/>
      <c r="E71" s="16"/>
      <c r="F71" s="16"/>
      <c r="G71" s="16"/>
      <c r="H71" s="16"/>
      <c r="I71" s="16"/>
      <c r="J71" s="16"/>
      <c r="K71" s="78" t="str">
        <f>IF($C71='4. Board Level Worksheet'!$C$5,'4. Board Level Worksheet'!$C$18,"")</f>
        <v/>
      </c>
      <c r="L71" s="78" t="str">
        <f>IF($C71='4. Board Level Worksheet'!$C$5,'4. Board Level Worksheet'!$C$19,"")</f>
        <v/>
      </c>
      <c r="M71" s="80" t="str">
        <f>IF($C71='4. Board Level Worksheet'!$C$5,'4. Board Level Worksheet'!$C$21,"")</f>
        <v/>
      </c>
      <c r="N71" s="80" t="str">
        <f>IF($C71='4. Board Level Worksheet'!$C$5,'4. Board Level Worksheet'!$C$28,"")</f>
        <v/>
      </c>
      <c r="O71" s="80" t="str">
        <f>IF($C71='4. Board Level Worksheet'!$C$5,'4. Board Level Worksheet'!#REF!,"")</f>
        <v/>
      </c>
      <c r="P71" t="s">
        <v>21</v>
      </c>
      <c r="Q71" s="78">
        <v>0.29149999999999998</v>
      </c>
      <c r="R71" s="78">
        <v>0.29149999999999998</v>
      </c>
      <c r="S71" s="78">
        <v>0.16191700000000001</v>
      </c>
      <c r="T71" s="78">
        <v>3.6999999999999998E-2</v>
      </c>
      <c r="U71" s="79">
        <v>45</v>
      </c>
      <c r="V71" s="79">
        <f t="shared" si="1"/>
        <v>4.4999999999999998E-2</v>
      </c>
    </row>
    <row r="72" spans="1:22" x14ac:dyDescent="0.25">
      <c r="A72">
        <v>70</v>
      </c>
      <c r="B72" s="14">
        <v>64</v>
      </c>
      <c r="C72" t="s">
        <v>22</v>
      </c>
      <c r="D72" s="16"/>
      <c r="E72" s="16"/>
      <c r="F72" s="16"/>
      <c r="G72" s="16"/>
      <c r="H72" s="16"/>
      <c r="I72" s="16"/>
      <c r="J72" s="16"/>
      <c r="K72" s="78" t="str">
        <f>IF($C72='4. Board Level Worksheet'!$C$5,'4. Board Level Worksheet'!$C$18,"")</f>
        <v/>
      </c>
      <c r="L72" s="78" t="str">
        <f>IF($C72='4. Board Level Worksheet'!$C$5,'4. Board Level Worksheet'!$C$19,"")</f>
        <v/>
      </c>
      <c r="M72" s="80" t="str">
        <f>IF($C72='4. Board Level Worksheet'!$C$5,'4. Board Level Worksheet'!$C$21,"")</f>
        <v/>
      </c>
      <c r="N72" s="80" t="str">
        <f>IF($C72='4. Board Level Worksheet'!$C$5,'4. Board Level Worksheet'!$C$28,"")</f>
        <v/>
      </c>
      <c r="O72" s="80" t="str">
        <f>IF($C72='4. Board Level Worksheet'!$C$5,'4. Board Level Worksheet'!#REF!,"")</f>
        <v/>
      </c>
      <c r="P72" t="s">
        <v>22</v>
      </c>
      <c r="Q72" s="78">
        <v>0.5413</v>
      </c>
      <c r="R72" s="78">
        <v>0.5413</v>
      </c>
      <c r="S72" s="78">
        <v>0.26413599999999998</v>
      </c>
      <c r="T72" s="78">
        <v>5.8000000000000003E-2</v>
      </c>
      <c r="U72" s="79">
        <v>97</v>
      </c>
      <c r="V72" s="79">
        <f t="shared" si="1"/>
        <v>9.7000000000000003E-2</v>
      </c>
    </row>
    <row r="73" spans="1:22" x14ac:dyDescent="0.25">
      <c r="A73">
        <v>71</v>
      </c>
      <c r="B73" s="14">
        <v>65</v>
      </c>
      <c r="C73" t="s">
        <v>23</v>
      </c>
      <c r="D73" s="16"/>
      <c r="E73" s="16"/>
      <c r="F73" s="16"/>
      <c r="G73" s="16"/>
      <c r="H73" s="16"/>
      <c r="I73" s="16"/>
      <c r="J73" s="16"/>
      <c r="K73" s="78" t="str">
        <f>IF($C73='4. Board Level Worksheet'!$C$5,'4. Board Level Worksheet'!$C$18,"")</f>
        <v/>
      </c>
      <c r="L73" s="78" t="str">
        <f>IF($C73='4. Board Level Worksheet'!$C$5,'4. Board Level Worksheet'!$C$19,"")</f>
        <v/>
      </c>
      <c r="M73" s="80" t="str">
        <f>IF($C73='4. Board Level Worksheet'!$C$5,'4. Board Level Worksheet'!$C$21,"")</f>
        <v/>
      </c>
      <c r="N73" s="80" t="str">
        <f>IF($C73='4. Board Level Worksheet'!$C$5,'4. Board Level Worksheet'!$C$28,"")</f>
        <v/>
      </c>
      <c r="O73" s="80" t="str">
        <f>IF($C73='4. Board Level Worksheet'!$C$5,'4. Board Level Worksheet'!#REF!,"")</f>
        <v/>
      </c>
      <c r="P73" t="s">
        <v>23</v>
      </c>
      <c r="Q73" s="78">
        <v>0.37009999999999998</v>
      </c>
      <c r="R73" s="78">
        <v>0.37009999999999998</v>
      </c>
      <c r="S73" s="78">
        <v>0.19773199999999999</v>
      </c>
      <c r="T73" s="78">
        <v>3.2000000000000001E-2</v>
      </c>
      <c r="U73" s="79">
        <v>116</v>
      </c>
      <c r="V73" s="79">
        <f t="shared" si="1"/>
        <v>0.11600000000000001</v>
      </c>
    </row>
    <row r="74" spans="1:22" x14ac:dyDescent="0.25">
      <c r="A74">
        <v>72</v>
      </c>
      <c r="B74" s="14">
        <v>66</v>
      </c>
      <c r="C74" t="s">
        <v>24</v>
      </c>
      <c r="D74" s="16"/>
      <c r="E74" s="16"/>
      <c r="F74" s="16"/>
      <c r="G74" s="16"/>
      <c r="H74" s="16"/>
      <c r="I74" s="16"/>
      <c r="J74" s="16"/>
      <c r="K74" s="78" t="str">
        <f>IF($C74='4. Board Level Worksheet'!$C$5,'4. Board Level Worksheet'!$C$18,"")</f>
        <v/>
      </c>
      <c r="L74" s="78" t="str">
        <f>IF($C74='4. Board Level Worksheet'!$C$5,'4. Board Level Worksheet'!$C$19,"")</f>
        <v/>
      </c>
      <c r="M74" s="80" t="str">
        <f>IF($C74='4. Board Level Worksheet'!$C$5,'4. Board Level Worksheet'!$C$21,"")</f>
        <v/>
      </c>
      <c r="N74" s="80" t="str">
        <f>IF($C74='4. Board Level Worksheet'!$C$5,'4. Board Level Worksheet'!$C$28,"")</f>
        <v/>
      </c>
      <c r="O74" s="80" t="str">
        <f>IF($C74='4. Board Level Worksheet'!$C$5,'4. Board Level Worksheet'!#REF!,"")</f>
        <v/>
      </c>
      <c r="P74" t="s">
        <v>24</v>
      </c>
      <c r="Q74" s="78">
        <v>0.56269999999999998</v>
      </c>
      <c r="R74" s="78">
        <v>0.56269999999999998</v>
      </c>
      <c r="S74" s="78">
        <v>0.36524000000000001</v>
      </c>
      <c r="T74" s="78">
        <v>7.0999999999999994E-2</v>
      </c>
      <c r="U74" s="79">
        <v>203</v>
      </c>
      <c r="V74" s="79">
        <f t="shared" si="1"/>
        <v>0.20300000000000001</v>
      </c>
    </row>
    <row r="75" spans="1:22" x14ac:dyDescent="0.25">
      <c r="A75">
        <v>73</v>
      </c>
      <c r="B75" s="14">
        <v>100</v>
      </c>
      <c r="C75" t="s">
        <v>109</v>
      </c>
      <c r="D75" s="16"/>
      <c r="E75" s="16"/>
      <c r="F75" s="16"/>
      <c r="G75" s="16"/>
      <c r="H75" s="16"/>
      <c r="I75" s="16"/>
      <c r="J75" s="16"/>
      <c r="K75" s="78" t="str">
        <f>IF($C75='4. Board Level Worksheet'!$C$5,'4. Board Level Worksheet'!$C$18,"")</f>
        <v/>
      </c>
      <c r="L75" s="78" t="str">
        <f>IF($C75='4. Board Level Worksheet'!$C$5,'4. Board Level Worksheet'!$C$19,"")</f>
        <v/>
      </c>
      <c r="M75" s="80" t="str">
        <f>IF($C75='4. Board Level Worksheet'!$C$5,'4. Board Level Worksheet'!$C$21,"")</f>
        <v/>
      </c>
      <c r="N75" s="80" t="str">
        <f>IF($C75='4. Board Level Worksheet'!$C$5,'4. Board Level Worksheet'!$C$28,"")</f>
        <v/>
      </c>
      <c r="O75" s="80" t="str">
        <f>IF($C75='4. Board Level Worksheet'!$C$5,'4. Board Level Worksheet'!#REF!,"")</f>
        <v/>
      </c>
      <c r="P75" t="s">
        <v>109</v>
      </c>
      <c r="Q75" s="78">
        <v>5.0000000000000001E-3</v>
      </c>
      <c r="R75" s="78">
        <v>5.0000000000000001E-3</v>
      </c>
      <c r="S75" s="78">
        <v>1.3566999999999999E-2</v>
      </c>
      <c r="T75" s="78">
        <v>0</v>
      </c>
      <c r="U75" s="79">
        <v>0</v>
      </c>
      <c r="V75" s="79">
        <f t="shared" si="1"/>
        <v>0</v>
      </c>
    </row>
    <row r="76" spans="1:22" x14ac:dyDescent="0.25">
      <c r="A76">
        <v>74</v>
      </c>
      <c r="B76" s="14">
        <v>101</v>
      </c>
      <c r="C76" t="s">
        <v>110</v>
      </c>
      <c r="D76" s="16"/>
      <c r="E76" s="16"/>
      <c r="F76" s="16"/>
      <c r="G76" s="16"/>
      <c r="H76" s="16"/>
      <c r="I76" s="16"/>
      <c r="J76" s="16"/>
      <c r="K76" s="78" t="str">
        <f>IF($C76='4. Board Level Worksheet'!$C$5,'4. Board Level Worksheet'!$C$18,"")</f>
        <v/>
      </c>
      <c r="L76" s="78" t="str">
        <f>IF($C76='4. Board Level Worksheet'!$C$5,'4. Board Level Worksheet'!$C$19,"")</f>
        <v/>
      </c>
      <c r="M76" s="80" t="str">
        <f>IF($C76='4. Board Level Worksheet'!$C$5,'4. Board Level Worksheet'!$C$21,"")</f>
        <v/>
      </c>
      <c r="N76" s="80" t="str">
        <f>IF($C76='4. Board Level Worksheet'!$C$5,'4. Board Level Worksheet'!$C$28,"")</f>
        <v/>
      </c>
      <c r="O76" s="80" t="str">
        <f>IF($C76='4. Board Level Worksheet'!$C$5,'4. Board Level Worksheet'!#REF!,"")</f>
        <v/>
      </c>
      <c r="P76" t="s">
        <v>110</v>
      </c>
      <c r="Q76" s="78">
        <v>5.0000000000000001E-3</v>
      </c>
      <c r="R76" s="78">
        <v>5.0000000000000001E-3</v>
      </c>
      <c r="S76" s="78">
        <v>9.2420000000000002E-3</v>
      </c>
      <c r="T76" s="78">
        <v>0</v>
      </c>
      <c r="U76" s="79">
        <v>20</v>
      </c>
      <c r="V76" s="79">
        <f t="shared" si="1"/>
        <v>0.02</v>
      </c>
    </row>
    <row r="77" spans="1:22" x14ac:dyDescent="0.25">
      <c r="A77">
        <v>75</v>
      </c>
      <c r="B77" s="14">
        <v>102</v>
      </c>
      <c r="C77" t="s">
        <v>111</v>
      </c>
      <c r="D77" s="16"/>
      <c r="E77" s="16"/>
      <c r="F77" s="16"/>
      <c r="G77" s="16"/>
      <c r="H77" s="16"/>
      <c r="I77" s="16"/>
      <c r="J77" s="16"/>
      <c r="K77" s="78" t="str">
        <f>IF($C77='4. Board Level Worksheet'!$C$5,'4. Board Level Worksheet'!$C$18,"")</f>
        <v/>
      </c>
      <c r="L77" s="78" t="str">
        <f>IF($C77='4. Board Level Worksheet'!$C$5,'4. Board Level Worksheet'!$C$19,"")</f>
        <v/>
      </c>
      <c r="M77" s="80" t="str">
        <f>IF($C77='4. Board Level Worksheet'!$C$5,'4. Board Level Worksheet'!$C$21,"")</f>
        <v/>
      </c>
      <c r="N77" s="80" t="str">
        <f>IF($C77='4. Board Level Worksheet'!$C$5,'4. Board Level Worksheet'!$C$28,"")</f>
        <v/>
      </c>
      <c r="O77" s="80" t="str">
        <f>IF($C77='4. Board Level Worksheet'!$C$5,'4. Board Level Worksheet'!#REF!,"")</f>
        <v/>
      </c>
      <c r="P77" t="s">
        <v>111</v>
      </c>
      <c r="Q77" s="78">
        <v>5.0000000000000001E-3</v>
      </c>
      <c r="R77" s="78">
        <v>5.0000000000000001E-3</v>
      </c>
      <c r="S77" s="78">
        <v>4.5110000000000003E-3</v>
      </c>
      <c r="T77" s="78">
        <v>0</v>
      </c>
      <c r="U77" s="79">
        <v>21</v>
      </c>
      <c r="V77" s="79">
        <f t="shared" si="1"/>
        <v>2.1000000000000001E-2</v>
      </c>
    </row>
    <row r="78" spans="1:22" x14ac:dyDescent="0.25">
      <c r="A78">
        <v>76</v>
      </c>
      <c r="B78" s="14">
        <v>103</v>
      </c>
      <c r="C78" t="s">
        <v>25</v>
      </c>
      <c r="D78" s="16"/>
      <c r="E78" s="16"/>
      <c r="F78" s="16"/>
      <c r="G78" s="16"/>
      <c r="H78" s="16"/>
      <c r="I78" s="16"/>
      <c r="J78" s="16"/>
      <c r="K78" s="78" t="str">
        <f>IF($C78='4. Board Level Worksheet'!$C$5,'4. Board Level Worksheet'!$C$18,"")</f>
        <v/>
      </c>
      <c r="L78" s="78" t="str">
        <f>IF($C78='4. Board Level Worksheet'!$C$5,'4. Board Level Worksheet'!$C$19,"")</f>
        <v/>
      </c>
      <c r="M78" s="80" t="str">
        <f>IF($C78='4. Board Level Worksheet'!$C$5,'4. Board Level Worksheet'!$C$21,"")</f>
        <v/>
      </c>
      <c r="N78" s="80" t="str">
        <f>IF($C78='4. Board Level Worksheet'!$C$5,'4. Board Level Worksheet'!$C$28,"")</f>
        <v/>
      </c>
      <c r="O78" s="80" t="str">
        <f>IF($C78='4. Board Level Worksheet'!$C$5,'4. Board Level Worksheet'!#REF!,"")</f>
        <v/>
      </c>
      <c r="P78" t="s">
        <v>25</v>
      </c>
      <c r="Q78" s="78">
        <v>5.0000000000000001E-3</v>
      </c>
      <c r="R78" s="78">
        <v>5.0000000000000001E-3</v>
      </c>
      <c r="S78" s="78">
        <v>3.8440000000000002E-3</v>
      </c>
      <c r="T78" s="78">
        <v>1E-3</v>
      </c>
      <c r="U78" s="79">
        <v>8</v>
      </c>
      <c r="V78" s="79">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A2792-4BEF-4CEB-B44E-8083C71E760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40d4fbf-d14b-4b79-8db4-8c77ece2ea1d"/>
    <ds:schemaRef ds:uri="http://www.w3.org/XML/1998/namespace"/>
    <ds:schemaRef ds:uri="http://purl.org/dc/dcmitype/"/>
  </ds:schemaRefs>
</ds:datastoreItem>
</file>

<file path=customXml/itemProps2.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E3BFB6-99B9-41E0-8906-2998451C0E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Christianson, GerriLynn</cp:lastModifiedBy>
  <cp:lastPrinted>2021-08-06T12:59:32Z</cp:lastPrinted>
  <dcterms:created xsi:type="dcterms:W3CDTF">2021-08-03T14:52:18Z</dcterms:created>
  <dcterms:modified xsi:type="dcterms:W3CDTF">2021-09-07T17:08:26Z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